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3.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updateLinks="never" defaultThemeVersion="166925"/>
  <mc:AlternateContent xmlns:mc="http://schemas.openxmlformats.org/markup-compatibility/2006">
    <mc:Choice Requires="x15">
      <x15ac:absPath xmlns:x15ac="http://schemas.microsoft.com/office/spreadsheetml/2010/11/ac" url="C:\Users\mtamayo\OneDrive - mineducacion.gov.co\Planeación MEN\2020\Cierre PAI 2019\"/>
    </mc:Choice>
  </mc:AlternateContent>
  <xr:revisionPtr revIDLastSave="446" documentId="8_{B57F2677-F05C-4A41-965D-B0C2D0DC62FE}" xr6:coauthVersionLast="44" xr6:coauthVersionMax="45" xr10:uidLastSave="{2B8B4FFB-426D-4929-91EB-179495F77F6D}"/>
  <bookViews>
    <workbookView xWindow="-120" yWindow="-120" windowWidth="29040" windowHeight="15840" tabRatio="597" xr2:uid="{00000000-000D-0000-FFFF-FFFF00000000}"/>
  </bookViews>
  <sheets>
    <sheet name="TALENTO HUMANO" sheetId="29" r:id="rId1"/>
    <sheet name="DIRECCIONAMIENTO ESTRATÉGICO" sheetId="26" r:id="rId2"/>
    <sheet name="GESTIÓN CON VALORES PARA RESULT" sheetId="25" r:id="rId3"/>
    <sheet name="EVALUACIÓN DE RESULTADOS" sheetId="24" r:id="rId4"/>
    <sheet name="INFORMACIÓN Y COMUNICACIONES" sheetId="23" r:id="rId5"/>
    <sheet name="GESTION DEL KTO Y LA INNOVACIÓN" sheetId="27" r:id="rId6"/>
    <sheet name="CONTROL INTERNO" sheetId="16" r:id="rId7"/>
    <sheet name="ficha junio" sheetId="14" state="hidden" r:id="rId8"/>
    <sheet name="JULIO" sheetId="6" state="hidden" r:id="rId9"/>
    <sheet name="AGOSTO" sheetId="8" state="hidden" r:id="rId10"/>
    <sheet name="SEPTIEMBRE" sheetId="9" state="hidden" r:id="rId11"/>
    <sheet name="OCTUBRE" sheetId="10" state="hidden" r:id="rId12"/>
    <sheet name="NOVIEMBRE" sheetId="11" state="hidden" r:id="rId13"/>
    <sheet name="DICIEMBRE" sheetId="12" state="hidden" r:id="rId14"/>
    <sheet name="Hoja1" sheetId="13" state="hidden" r:id="rId15"/>
  </sheets>
  <externalReferences>
    <externalReference r:id="rId16"/>
    <externalReference r:id="rId17"/>
  </externalReferences>
  <definedNames>
    <definedName name="_xlnm._FilterDatabase" localSheetId="6" hidden="1">'CONTROL INTERNO'!$A$5:$AB$12</definedName>
    <definedName name="_xlnm._FilterDatabase" localSheetId="1" hidden="1">'DIRECCIONAMIENTO ESTRATÉGICO'!$A$5:$AB$128</definedName>
    <definedName name="_xlnm._FilterDatabase" localSheetId="3" hidden="1">'EVALUACIÓN DE RESULTADOS'!$A$5:$AB$8</definedName>
    <definedName name="_xlnm._FilterDatabase" localSheetId="2" hidden="1">'GESTIÓN CON VALORES PARA RESULT'!$A$5:$AB$149</definedName>
    <definedName name="_xlnm._FilterDatabase" localSheetId="5" hidden="1">'GESTION DEL KTO Y LA INNOVACIÓN'!$A$5:$AB$11</definedName>
    <definedName name="_xlnm._FilterDatabase" localSheetId="4" hidden="1">'INFORMACIÓN Y COMUNICACIONES'!$A$5:$AB$17</definedName>
    <definedName name="_xlnm._FilterDatabase" localSheetId="0" hidden="1">'TALENTO HUMANO'!$A$5:$AB$10</definedName>
    <definedName name="DEPENDENCIAS">[1]Listas!$C$6:$F$6</definedName>
  </definedNames>
  <calcPr calcId="191028"/>
  <pivotCaches>
    <pivotCache cacheId="5" r:id="rId1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8" i="27" l="1"/>
  <c r="V102" i="26"/>
  <c r="V100" i="26"/>
  <c r="V79" i="26"/>
  <c r="N48" i="26"/>
  <c r="V21" i="26"/>
  <c r="V99" i="25"/>
  <c r="V98" i="25"/>
  <c r="V96" i="25"/>
  <c r="U86" i="25"/>
  <c r="V86" i="25" s="1"/>
  <c r="N86" i="25"/>
  <c r="N85" i="25" s="1"/>
  <c r="N82" i="25"/>
  <c r="N83" i="25" s="1"/>
  <c r="V81" i="25"/>
  <c r="V77" i="25"/>
  <c r="U35" i="25"/>
  <c r="A11" i="23"/>
  <c r="A7" i="23"/>
  <c r="C42" i="14" l="1"/>
  <c r="D41" i="14"/>
  <c r="D40" i="14"/>
  <c r="D39" i="14"/>
  <c r="C23" i="14"/>
  <c r="D42"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Sonia Esperanza Casas Merchan</author>
    <author>Sara Arrechea Banguera</author>
    <author>María del Pilar Salgado Hernández</author>
  </authors>
  <commentList>
    <comment ref="S8" authorId="0" shapeId="0" xr:uid="{5D5B2194-93CF-48FA-A13C-E1A863E87122}">
      <text>
        <r>
          <rPr>
            <b/>
            <sz val="9"/>
            <color indexed="81"/>
            <rFont val="Tahoma"/>
            <family val="2"/>
          </rPr>
          <t>Ajuste a nombre del indicador de gestión</t>
        </r>
        <r>
          <rPr>
            <sz val="9"/>
            <color indexed="81"/>
            <rFont val="Tahoma"/>
            <family val="2"/>
          </rPr>
          <t xml:space="preserve">
</t>
        </r>
      </text>
    </comment>
    <comment ref="X8" authorId="0" shapeId="0" xr:uid="{FDD7B007-001F-4335-B043-AC1CBBD2367D}">
      <text>
        <r>
          <rPr>
            <b/>
            <sz val="9"/>
            <color indexed="81"/>
            <rFont val="Tahoma"/>
            <family val="2"/>
          </rPr>
          <t>Se ajusta nombre del medio de verificación</t>
        </r>
      </text>
    </comment>
    <comment ref="X9" authorId="0" shapeId="0" xr:uid="{974981A9-1B4A-4CA1-9396-9A4E126BE9D7}">
      <text>
        <r>
          <rPr>
            <b/>
            <sz val="9"/>
            <color indexed="81"/>
            <rFont val="Tahoma"/>
            <family val="2"/>
          </rPr>
          <t>Se ajusta nombre del medio de verificación</t>
        </r>
      </text>
    </comment>
    <comment ref="S10" authorId="0" shapeId="0" xr:uid="{891ACFEF-E157-4E9A-8103-4937CC846E2D}">
      <text>
        <r>
          <rPr>
            <b/>
            <sz val="9"/>
            <color indexed="81"/>
            <rFont val="Tahoma"/>
            <family val="2"/>
          </rPr>
          <t>Ajuste al nombre del indicador de producto</t>
        </r>
        <r>
          <rPr>
            <sz val="9"/>
            <color indexed="81"/>
            <rFont val="Tahoma"/>
            <family val="2"/>
          </rPr>
          <t xml:space="preserve">
</t>
        </r>
      </text>
    </comment>
    <comment ref="T88" authorId="1" shapeId="0" xr:uid="{0AC98A8D-C83C-4E4B-B61E-207B6929CABA}">
      <text>
        <r>
          <rPr>
            <b/>
            <sz val="9"/>
            <color indexed="81"/>
            <rFont val="Tahoma"/>
            <family val="2"/>
          </rPr>
          <t>Proyecto de Inversión</t>
        </r>
      </text>
    </comment>
    <comment ref="S94" authorId="2" shapeId="0" xr:uid="{0317762F-A484-4EBC-841F-FC91BD0A30CF}">
      <text>
        <r>
          <rPr>
            <b/>
            <sz val="9"/>
            <color indexed="81"/>
            <rFont val="Tahoma"/>
            <family val="2"/>
          </rPr>
          <t>María del Pilar Salgado Hernández:</t>
        </r>
        <r>
          <rPr>
            <sz val="9"/>
            <color indexed="81"/>
            <rFont val="Tahoma"/>
            <family val="2"/>
          </rPr>
          <t xml:space="preserve">
El bajo porcentaje de la meta se debe a que existe un alto número de vacantes definitivas y un bajo número de elegibles que conforman las listas departamentales y generales nacionales para el desarrollo de las audicencias (22.889 vacantes y 4.112 elegibles).
Se adelanta un nuevo concurso. </t>
        </r>
      </text>
    </comment>
    <comment ref="V94" authorId="2" shapeId="0" xr:uid="{9117F943-B91E-4F5B-AB95-582690AFB740}">
      <text>
        <r>
          <rPr>
            <b/>
            <sz val="9"/>
            <color indexed="81"/>
            <rFont val="Tahoma"/>
            <family val="2"/>
          </rPr>
          <t>María del Pilar Salgado Hernández:</t>
        </r>
        <r>
          <rPr>
            <sz val="9"/>
            <color indexed="81"/>
            <rFont val="Tahoma"/>
            <family val="2"/>
          </rPr>
          <t xml:space="preserve">
El bajo porcentaje se debe a que existe un alto número de vacantes definitivas y un bajo número de elegibles que conforman las listas departamentales y generales nacionales para el desarrollo de las audicencias (22.889 vacantes y 4.112 elegibles)
</t>
        </r>
      </text>
    </comment>
    <comment ref="V99" authorId="2" shapeId="0" xr:uid="{D404CEAE-05CC-40A6-9C50-E52FA71E5805}">
      <text>
        <r>
          <rPr>
            <b/>
            <sz val="9"/>
            <color indexed="81"/>
            <rFont val="Tahoma"/>
            <family val="2"/>
          </rPr>
          <t>María del Pilar Salgado Hernández:</t>
        </r>
        <r>
          <rPr>
            <sz val="9"/>
            <color indexed="81"/>
            <rFont val="Tahoma"/>
            <family val="2"/>
          </rPr>
          <t xml:space="preserve">
El porcentaje de avance en la construcción del estatuto CNARP, está determinado por: Mesas de expertos realizadas en el año. Proyecto de articulado.  Consulta a  consejo de estado.  Proyecto propuesta de escalafon.  Costeo de planeación.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Marcela Tamayo Rincon</author>
  </authors>
  <commentList>
    <comment ref="V26" authorId="0" shapeId="0" xr:uid="{DF342901-A2A5-4544-9918-C117CE6B819F}">
      <text>
        <r>
          <rPr>
            <b/>
            <sz val="9"/>
            <color indexed="81"/>
            <rFont val="Tahoma"/>
            <family val="2"/>
          </rPr>
          <t>Marcela Tamayo Rincon:</t>
        </r>
        <r>
          <rPr>
            <sz val="9"/>
            <color indexed="81"/>
            <rFont val="Tahoma"/>
            <family val="2"/>
          </rPr>
          <t xml:space="preserve">
días</t>
        </r>
      </text>
    </comment>
  </commentList>
</comments>
</file>

<file path=xl/sharedStrings.xml><?xml version="1.0" encoding="utf-8"?>
<sst xmlns="http://schemas.openxmlformats.org/spreadsheetml/2006/main" count="7547" uniqueCount="1364">
  <si>
    <t>D - Despacho</t>
  </si>
  <si>
    <t>(Varios elementos)</t>
  </si>
  <si>
    <t>Logística</t>
  </si>
  <si>
    <t>D - Dirección/Oficina Asesora/Subdirección</t>
  </si>
  <si>
    <t>_Dirección_de_Calidad_para_la_Educación_PBM</t>
  </si>
  <si>
    <t>Servicio de asistencia técnica en educación inicial, preescolar, básica y media</t>
  </si>
  <si>
    <t>_Dirección_de_Fortalecimiento_a_la_Gestión_Territorial_Calidad_para_la_Educación_PBM</t>
  </si>
  <si>
    <t>_Dirección_de_Primera_infancia</t>
  </si>
  <si>
    <t>_Oficina_Asesora_de_Comunicaciones</t>
  </si>
  <si>
    <t>Servicio de Educación Informal para la Gestión Administrativa</t>
  </si>
  <si>
    <t>_Oficina_de_Cooperación_y_Asuntos_Internacionales</t>
  </si>
  <si>
    <t>Realizar_acciones_de_divulgación_externa_de_la_gestión_del_MEN_.</t>
  </si>
  <si>
    <t>_Oficina_de_Innovación_Educatica_con_Uso_de_nuevas_Tecnologías</t>
  </si>
  <si>
    <t>Total general</t>
  </si>
  <si>
    <t>Dimensión Programática</t>
  </si>
  <si>
    <t>ODS</t>
  </si>
  <si>
    <t>Dimensión de mediano plazo (PND 2018-2022)</t>
  </si>
  <si>
    <t>Dimensión de corto plazo 2019</t>
  </si>
  <si>
    <t>Dimensión Presupuestal</t>
  </si>
  <si>
    <t>D - Consecutivo</t>
  </si>
  <si>
    <t>D - Subdirección</t>
  </si>
  <si>
    <t>D - Dimensión MIPG</t>
  </si>
  <si>
    <t>D - Objetivo del SIG</t>
  </si>
  <si>
    <t>D - Meta Objetivos de Desarrollo Sostenible- ODS</t>
  </si>
  <si>
    <t>IR - Objetivo estratégico PND 2018-2022</t>
  </si>
  <si>
    <t>IR - Nombre corto</t>
  </si>
  <si>
    <t>IR - esponde a:</t>
  </si>
  <si>
    <t>IR - Periodicidad</t>
  </si>
  <si>
    <t>IR - Meta PND 2018-2022</t>
  </si>
  <si>
    <t>IR - Línea base 2018</t>
  </si>
  <si>
    <t>IR - Meta Acumulada 2019</t>
  </si>
  <si>
    <t>IR - Avance cuantitativo diciembre</t>
  </si>
  <si>
    <t>IR - % de avance diciembre</t>
  </si>
  <si>
    <t>IR - Avance descriptivo diciembre</t>
  </si>
  <si>
    <t xml:space="preserve">IGP - Estrategia </t>
  </si>
  <si>
    <t xml:space="preserve">IGP - Indicador de gestión  y producto </t>
  </si>
  <si>
    <t>IGP - Responde a:</t>
  </si>
  <si>
    <t>IGP - Línea base 2018</t>
  </si>
  <si>
    <t>IGP - meta 2019</t>
  </si>
  <si>
    <t>IGP - Focalización</t>
  </si>
  <si>
    <t>IGP - Medio de Verificación</t>
  </si>
  <si>
    <t>IGP - Periodicidad del indicador</t>
  </si>
  <si>
    <t>IGP - Avance cuantitativo diciembre</t>
  </si>
  <si>
    <t>IGP - % de avance diciembre</t>
  </si>
  <si>
    <t>IGP - Avance descriptivo diciembre</t>
  </si>
  <si>
    <t>DM</t>
  </si>
  <si>
    <t xml:space="preserve">Información y Comunicación </t>
  </si>
  <si>
    <t>9. No aplica</t>
  </si>
  <si>
    <t>NA</t>
  </si>
  <si>
    <t>Eficiencia de desarrollo de capacidades para una gestión moderna del sector educativo</t>
  </si>
  <si>
    <t xml:space="preserve">Transversal </t>
  </si>
  <si>
    <t>OAC</t>
  </si>
  <si>
    <t>No aplica</t>
  </si>
  <si>
    <t>Número de visitas de la Página Web del MEN</t>
  </si>
  <si>
    <t>Gestion interna</t>
  </si>
  <si>
    <t>Informe analítica 
www.mineducacion.gov.co</t>
  </si>
  <si>
    <t>mensual</t>
  </si>
  <si>
    <t>SI</t>
  </si>
  <si>
    <t>_FORTALECIMIENTO_DEL_ACCESO_A_INFORMACIÓN_ESTRATÉGICA_E_INSTITUCIONAL_DEL_SECTOR_EDUCATIVO_NACIONAL</t>
  </si>
  <si>
    <t>C</t>
  </si>
  <si>
    <t>0700</t>
  </si>
  <si>
    <t>8-0</t>
  </si>
  <si>
    <t>2299058</t>
  </si>
  <si>
    <t>02</t>
  </si>
  <si>
    <t>Contratista</t>
  </si>
  <si>
    <t>Otros servicios profesionales y técnicos N.C.P.</t>
  </si>
  <si>
    <t>A-02-02-02-008-03-09-</t>
  </si>
  <si>
    <t>Número de seguidores de las redes sociales del MEN</t>
  </si>
  <si>
    <t>Informe de redes sociales</t>
  </si>
  <si>
    <t>Número de contenidos comunicacionales internos divulgados</t>
  </si>
  <si>
    <t>Informe contenidos internos divulgados</t>
  </si>
  <si>
    <t xml:space="preserve">Porcentaje de avance en el cumplimiento del Plan Estratégico de Comunicaciones </t>
  </si>
  <si>
    <t>Tiquetes</t>
  </si>
  <si>
    <t>_SERVICIOS_DE_TRANSPORTE_DE_PASAJEROS</t>
  </si>
  <si>
    <t>A-02-02-02-006-04--</t>
  </si>
  <si>
    <t>Viáticos-Alojamiento</t>
  </si>
  <si>
    <t>SERVICIOS DE ALOJAMIENTO PARA ESTANCIAS CORTAS</t>
  </si>
  <si>
    <t>A-02-02-02-006-03-01-</t>
  </si>
  <si>
    <t>Viáticos-Alimentación</t>
  </si>
  <si>
    <t>SERVICIOS DE SUMINISTRO DE COMIDAS</t>
  </si>
  <si>
    <t>A-02-02-02-006-03-03-</t>
  </si>
  <si>
    <t>Viáticos-bebidas</t>
  </si>
  <si>
    <t>SERVICIOS DE SUMINISTRO DE BEBIDAS PARA SU CONSUMO DENTRO DEL ESTABLECIMIENTO</t>
  </si>
  <si>
    <t>A-02-02-02-006-03-04-</t>
  </si>
  <si>
    <t>Viáticos-desplazamiento terrestre</t>
  </si>
  <si>
    <t>Informe de los temas divulgados dentro la estrategia de comunicación</t>
  </si>
  <si>
    <t xml:space="preserve">Número de contenidos comunicacionales  externos producidos </t>
  </si>
  <si>
    <t xml:space="preserve">Número de eventos institucionales realizados </t>
  </si>
  <si>
    <t>Informe de eventos realizados</t>
  </si>
  <si>
    <t>SERVICIOS DE ORGANIZACIÓN Y ASISTENCIA DE CONVENCIONES Y FERIAS</t>
  </si>
  <si>
    <t>A-02-02-02-008-05-09-06</t>
  </si>
  <si>
    <t>Informes de contenidos externos producidos https://www.mineducacion.gov.co/portal/salaprensa/</t>
  </si>
  <si>
    <t>Gestión con valores para Resultados</t>
  </si>
  <si>
    <t>OCAI</t>
  </si>
  <si>
    <t>Gestionar alianzas y recursos financieros, técnicos e institucionales para apoyar las líneas estratégicas del sector.</t>
  </si>
  <si>
    <t xml:space="preserve">Recursos gestionados </t>
  </si>
  <si>
    <t>Gestión interna</t>
  </si>
  <si>
    <t>Instrumento de cooperación firmado y/o matriz de relación de cooperación técnica</t>
  </si>
  <si>
    <t>Prestación de servicios profesionales para apoyar la gestión de alianzas que permita consolidar los planes y proyectos del ministerio de educación nacional y el desarrollo de una agenda de eventos asociados a esta labor</t>
  </si>
  <si>
    <t>Inversión</t>
  </si>
  <si>
    <t xml:space="preserve">Posicionar al Ministerio de Educación Nacional como un referente a nivel internacional. 
</t>
  </si>
  <si>
    <t>Número de espacios de carácter multilateral y bilateral a nivel internacional con participación activa del Ministerio de Educación.</t>
  </si>
  <si>
    <t>Informe del Espacio</t>
  </si>
  <si>
    <t>Prestar servicios profesionales a la Oficina de Cooperación y Asuntos Internacionales para realizar la gestión de alianzas con agencias de cooperación internacional y gobiernos extranjeros que permitan consolidar los planes y proyectos del Ministerio de Educación Nacional y el desarrollo de una agenda de eventos asociados a esta labor.</t>
  </si>
  <si>
    <t>Promover la internacionalización de la educación superior de Colombia y posicionar al país como un destino de educación de calidad</t>
  </si>
  <si>
    <t>Número de escenarios internacionales en los que se promociona a Colombia como destino académico de calidad.</t>
  </si>
  <si>
    <t xml:space="preserve">Memorias </t>
  </si>
  <si>
    <t>Prestar servicios profesionales y de asesoramiento a la oficina de cooperación y asuntos internacionales para apoyar la gestión de alianzas con el sector privado que permitan consolidar los planes y proyectos del ministerio de educación nacional y el desarrollo de una agenda de eventos asociados a esta labor.</t>
  </si>
  <si>
    <t>Viáticos</t>
  </si>
  <si>
    <t>_Oficina_Asesora_de_Planeación</t>
  </si>
  <si>
    <t xml:space="preserve">Evaluación de Resultados </t>
  </si>
  <si>
    <t>8. Facilitar el cumplimiento del Modelo Integrado de Planeación y Gestión y la mejora en los resultados de los índices de Buen Gobierno</t>
  </si>
  <si>
    <t>OAPF</t>
  </si>
  <si>
    <t>Liderar la formulación y el seguimiento del plan nacional de desarrollo, plan sectorial, plan estratégico institucional y plan de acción anual.</t>
  </si>
  <si>
    <t>Porcentaje de avance en la formulacion del Plan Nacional de Desarrollo del Sector Educativo</t>
  </si>
  <si>
    <t>Documento de las Bases del Plan Nacional  de  Desarrollo
Ley sancionada del Plan Nacional de Desarrollo</t>
  </si>
  <si>
    <t>Porcentaje de avance en la formulacion del Plan Nacional sectorial de Educación</t>
  </si>
  <si>
    <t>Documento del plan sectorial</t>
  </si>
  <si>
    <t>Porcentaje de avance en la formulación del Plan Estratégico Institucional</t>
  </si>
  <si>
    <t>Documento del plan estratégico institucional</t>
  </si>
  <si>
    <t xml:space="preserve">Direccionamiento estratégico y planeación </t>
  </si>
  <si>
    <t xml:space="preserve">Porcentaje de avance en la formulación del Plan de acción anual </t>
  </si>
  <si>
    <t>Documento del plan acción  anual</t>
  </si>
  <si>
    <t>N/A</t>
  </si>
  <si>
    <t>Gestionar ante las entidades territoriales la presentación de proyectos para la consecución de recursos del SGR para lograr el cumplimiento de las metas del PND del sector educativo.</t>
  </si>
  <si>
    <t xml:space="preserve">Recursos  del SGR aprobados para el sector educativo </t>
  </si>
  <si>
    <t>Fichas de proyectos aprobados y/o Informes de seguimiento</t>
  </si>
  <si>
    <t>_SERVICIOS_DE_ALOJAMIENTO_SERVICIOS_DE_SUMINISTRO_DE_COMIDAS_Y_BEBIDAS_SERVICIOS_DE_TRANSPORTE_Y_SERVICIOS_DE_DISTRIBUCIÓN_DE_ELECTRICIDAD_GAS_Y_AGUA</t>
  </si>
  <si>
    <t>Acompañar la formulación de los proyectos de inversión y hacer seguimiento y evaluación a su ejecución para garantizar el logro de las metas propuestas.</t>
  </si>
  <si>
    <t xml:space="preserve">Porcentaje de avance en la formulación  de los Proyectos de inversión Sector Educación 2020
</t>
  </si>
  <si>
    <t>Reporte SUIFP proyectos Registrados- Actualizados 2020</t>
  </si>
  <si>
    <t xml:space="preserve">Porcentaje de avance en la formulación del Procedimiento para el seguimiento a los proyectos de inversión </t>
  </si>
  <si>
    <t>Número de Informes de seguimiento a proyectos de inversión MEN</t>
  </si>
  <si>
    <t>Informes de Seguimiento por proyecto</t>
  </si>
  <si>
    <t>Garantizar la financiación de la prestación del servicio público educativo de acuerdo a la disponibilidad de recursos y la normatividad vigente, evaluar el estado de la financiación y formular propuestas encaminadas a su mejoramiento.</t>
  </si>
  <si>
    <t>Número de documentos con modelos de financiación sostenible de la educación y recomendación de modelo para incluir en propuesta de acto legislativo</t>
  </si>
  <si>
    <t>Documentos con modelos de financiación sostenible de la educación y recomendación de modelo para incluir en propuesta de acto legislativo</t>
  </si>
  <si>
    <t>3. Fortalecer el desempeño de los procesos y procedimientos establecidos en el Ministerio de Educación Nacional</t>
  </si>
  <si>
    <t>Número de documentos de distribución SGP y solicitud de ajuste por auditorías (2)</t>
  </si>
  <si>
    <t xml:space="preserve">Documentos publicados por el DNP </t>
  </si>
  <si>
    <t>Metodología para distribuir recursos SGP 2020</t>
  </si>
  <si>
    <t>Porcentaje de avance en la construcción de la Metodología para distribuir recursos SGP 2020</t>
  </si>
  <si>
    <t>Gestionar la consecución, programación y distribución de los recursos requeridos por el sector educativo.</t>
  </si>
  <si>
    <t>Porcentaje de avance en la formulación Presupuesto de gastos de funcionamiento e inversión de la vigencia 2020</t>
  </si>
  <si>
    <t>Presupuesto de gastos de funcionamiento e inversión vigencia 2020</t>
  </si>
  <si>
    <t>Porcentaje de avance en la construcción del Marco de gasto sectorial de mediano plazo 2020-2023</t>
  </si>
  <si>
    <t>Documento de Marco de gasto sectorial de mediano plazo 2020-2023</t>
  </si>
  <si>
    <t>2. Fortalecer la prestación de los servicios orientados al mejoramiento de la cobertura, calidad, eficiencia y pertinencia de la educación</t>
  </si>
  <si>
    <t>Realizar el seguimiento, análisis y evaluación a la gestión del sector, con base en los indicadores e información estadística.</t>
  </si>
  <si>
    <t>Porcentaje de avance en la construcción del Anuario estadístico 2005 – 2018</t>
  </si>
  <si>
    <t>Anuario estadístico 2005 – 2018</t>
  </si>
  <si>
    <t xml:space="preserve">Porcentaje de avance en la construcción de los Anuarios estadísticos regionales 2005 – 2018 </t>
  </si>
  <si>
    <t xml:space="preserve">Anuarios estadísticos regionales 2005 – 2018 </t>
  </si>
  <si>
    <t>943A</t>
  </si>
  <si>
    <t xml:space="preserve">Porcentaje de avance en la construcción de Boletínes temáticos </t>
  </si>
  <si>
    <t>Boletines tenáticos</t>
  </si>
  <si>
    <t>Producir y divulgar la información estadística estratégica para asesorar los procesos de formulación, seguimiento y evaluación de la política sectorial.</t>
  </si>
  <si>
    <t>Plataforma Repórtate actualizada</t>
  </si>
  <si>
    <t xml:space="preserve">Proyecto de Inversión </t>
  </si>
  <si>
    <t>Link de reportate</t>
  </si>
  <si>
    <t xml:space="preserve">Porcentaje de avance en la consolidación de matrícula definitiva 2018 
</t>
  </si>
  <si>
    <t>Matricula consolidada 2018</t>
  </si>
  <si>
    <t>Porcentaje de avance en la consolidación de matrícula mensual 2019</t>
  </si>
  <si>
    <t>Reportes mensuales de la matricula 2019</t>
  </si>
  <si>
    <t>947A</t>
  </si>
  <si>
    <t xml:space="preserve">Porcentaje de avance en la construcción de Informes de calidad de los registros de matrícula en SIMAT enviados a las ETC </t>
  </si>
  <si>
    <t>Informes de calidad de los registros</t>
  </si>
  <si>
    <t>trimestral</t>
  </si>
  <si>
    <t>947B</t>
  </si>
  <si>
    <t>Número de reportes de indicadores internacionales generados</t>
  </si>
  <si>
    <t>Reportes de  indicadores internacionales generados</t>
  </si>
  <si>
    <t>Se ha dado cumplimiento al diligenciamiento de los cuestionarios y reporte de información a los organismos internacionales (OEI, UNESO Y OECD).</t>
  </si>
  <si>
    <t>_Oficina_Asesora_Jurídica</t>
  </si>
  <si>
    <t>OAJ</t>
  </si>
  <si>
    <t xml:space="preserve">Porcentaje de avance en la construcción de una línea estratégica para la recuperación de recursos embargados
</t>
  </si>
  <si>
    <t xml:space="preserve">Documento que contiene la línea estratégica para la recuperación de recursos embargados
</t>
  </si>
  <si>
    <t>Durante el mes de enero se elaboró la línea de gestión para la recuperación de los recursos embargados.</t>
  </si>
  <si>
    <t>Porcentaje de avance en la implementación de una línea estratégica para la recuperación de recursos embargados</t>
  </si>
  <si>
    <t>Informe de seguimiento</t>
  </si>
  <si>
    <t>NO</t>
  </si>
  <si>
    <t xml:space="preserve">Porcentaje de avance en el diseño de una política de prevención del daño antijurídico para convalidaciones y registro calificado
</t>
  </si>
  <si>
    <t xml:space="preserve"> Política de prevención del daño antijurídico para convalidaciones y registro calificado</t>
  </si>
  <si>
    <t>Porcentaje de avance en la implementación de una política de prevención del daño antijurídico para convalidaciones y registro calificado</t>
  </si>
  <si>
    <t>Porcentaje de avance en la creación de una línea  de defensa para los procesos de reliquidación de pensión por jubilación</t>
  </si>
  <si>
    <t>Documento que contenga la ínea  de defensa para los procesos de reliquidación de pensión por jubilación</t>
  </si>
  <si>
    <t>En mayo se aprobó por la jefatura la linea de defensa referentes a los temas de reliquidación por inclusión de factores salariales.</t>
  </si>
  <si>
    <t>Porcentaje de  avance en la implementación de una línea  de defensa para los procesos de reliquidación de pensión por jubilación</t>
  </si>
  <si>
    <t>Porcentaje de avance en la creación de una línea  de defensa para los procesos de sanción por mora por reliquidación</t>
  </si>
  <si>
    <t>Documento que contenga la ínea  de defensa para los procesos de reliquidación de sanción por mora por reliquidación.</t>
  </si>
  <si>
    <t>Porcentaje de  avance en la implementación de una línea  de defensa para los procesos de sanción por mora por reliquidación</t>
  </si>
  <si>
    <t>Porcentaje de avance en la estrategia que permita articular y unificar criterios en todo el Ministerio para emitir conceptos jurídicos</t>
  </si>
  <si>
    <t>Documento que contenga la estrategia para articular y unificar criterios en todo el Ministerio para emitir conceptos jurídicos</t>
  </si>
  <si>
    <t>El diseño y elaboración del documento para articular y unificar criterios en todo el Ministerio para emitir conceptos, se desarrolló en los meses de enero y febrero; por lo que, con  la expedición de la Circular No. 7 de 2019 en el mes de febrero, se cumplió en su totalidad este objetivo.</t>
  </si>
  <si>
    <t>Porcentaje de avance en la implementación de la estrategia que permita articular y unificar criterios en todo el Ministerio para emitir conceptos jurídicos</t>
  </si>
  <si>
    <t xml:space="preserve">Se implementó la Circular No. 07 del 07 de febero de 2019 por parte de las dependencias del MEN. Las dificultades se presentan en la revisión, lectura y socialización de la Circular en las dependencias.   En los casos en los cuales el procedimiento no se siguió por parte de las dependencias del MEN, se devolvió la petición y se solicitó emitir de conformidad con la mentada Circular. </t>
  </si>
  <si>
    <t>Porcentaje de avance en la construcción de un esquema de planeación de agenda normativa</t>
  </si>
  <si>
    <t>Esquema de planeación de agenda normativa</t>
  </si>
  <si>
    <t>Esta meta se cumplió en el mes de febrero, se aprobó y se envio para publicación el esquema de la agenda normativa en el lik de transparencia y acceso a la información.</t>
  </si>
  <si>
    <t>Porcentaje de avance en la implementación de un esquema de planeación de agenda normativa</t>
  </si>
  <si>
    <t>2. En el Mes de noviembre la OAJ actualizó las fechas de algunos proyectos normativos de la Agenda regulatoria. De igual forma, en el mes de noviembre se publicó para observaciones de la ciudadanía la Agenda regulatoria para el año 2020.</t>
  </si>
  <si>
    <t>Porcentaje de avance en el diseño de una estrategia que permita llevar el control y seguimiento a tiempos de respuesta de todos los procesos de cobro persuasivo y coactivo</t>
  </si>
  <si>
    <t xml:space="preserve">Documento que contenga una estarategia estrategia que permita llevar el control y seguimiento a tiempos de respuesta de todos los procesos de cobro persuasivo y coactivo
</t>
  </si>
  <si>
    <t xml:space="preserve">Esta meta se cumplió en el mes de febrero, se proyectó el documento donde se describe la necesidad de la implementación de la estrategia, asi como el procedimiento de la implementación.  </t>
  </si>
  <si>
    <t>Porcentaje de avance en  la implementación de una estrategia que permita llevar el control y seguimiento a tiempos de respuesta de todos los procesos de cobro persuasivo y coactivo</t>
  </si>
  <si>
    <t>Tasa de éxito procesal
(8%)</t>
  </si>
  <si>
    <t>Hoja de vida de indicadores</t>
  </si>
  <si>
    <t>Variación de la cantidad de  demandas del año en curso con respecto al año anterior
(10%)</t>
  </si>
  <si>
    <t>Semestral</t>
  </si>
  <si>
    <t>Correlacion entre solicitudes de Conciliación no aprobadas en comité de conciliación y procesos perdidos en primera instancia. (20%)</t>
  </si>
  <si>
    <t>Tiempo promedio que demora la entidad en el pago de Sentencias y M.A.S.C.</t>
  </si>
  <si>
    <t>Resoluciones, ordenes de pago y Hoja de vida de indicadores</t>
  </si>
  <si>
    <t>semestral</t>
  </si>
  <si>
    <t>Porcentaje de oportunidad en la emisión de conceptos externos</t>
  </si>
  <si>
    <t xml:space="preserve">Hoja de vida de indicadores
Base de datos </t>
  </si>
  <si>
    <t>Porcentaje de oportunidad en la emisión de conceptos internos</t>
  </si>
  <si>
    <t xml:space="preserve">Porcentaje  de acciones de tutelas tramitadas </t>
  </si>
  <si>
    <t>Base de datos de seguimiento a tutelas</t>
  </si>
  <si>
    <t>Porcentaje de proyectos normativos gestionados</t>
  </si>
  <si>
    <t>Base de datos de trámites normativos</t>
  </si>
  <si>
    <t>Porcentaje de recursos recaudados por gestión de cobro coactivo respecto el año anterior</t>
  </si>
  <si>
    <t>Base de datos de seguimiento a procesos de cobro coactivo y autos proferidos</t>
  </si>
  <si>
    <t>_Oficina_de_Control_Interno</t>
  </si>
  <si>
    <t>Control Interno</t>
  </si>
  <si>
    <t>4. Fortalecer la aplicación de mecanismos de autocontrol y de evaluación para garantizar la mejora continua</t>
  </si>
  <si>
    <t>OCI</t>
  </si>
  <si>
    <t>Porcentaje de seguimiento a respuestas entes de control</t>
  </si>
  <si>
    <t>Cumplimiento Decreto 648 de 2017</t>
  </si>
  <si>
    <t>N.A.</t>
  </si>
  <si>
    <t>Matriz de seguimiento a respuestas entes de control</t>
  </si>
  <si>
    <t>A</t>
  </si>
  <si>
    <t>008</t>
  </si>
  <si>
    <t>Número de sesiones del Comité Institucional de Coordinación de Control Interno realizadas</t>
  </si>
  <si>
    <t>Actas de Comité</t>
  </si>
  <si>
    <t>Número de sesiones del Comité Sectorial de Auditoría realizadas</t>
  </si>
  <si>
    <t>Número de Informes del Estado de la Gestión del Riesgo presentados</t>
  </si>
  <si>
    <t>Informe</t>
  </si>
  <si>
    <t>Porcentaje de auditorías realizadas</t>
  </si>
  <si>
    <t>Informes de auditorías</t>
  </si>
  <si>
    <t>Número de estrategias de autocontrol implementadas</t>
  </si>
  <si>
    <t>Informe de resultado de la estrategia</t>
  </si>
  <si>
    <t>Anual</t>
  </si>
  <si>
    <t>Porcentaje de seguimiento a las acciones de mejora</t>
  </si>
  <si>
    <t>Página Web</t>
  </si>
  <si>
    <t>Trimestral</t>
  </si>
  <si>
    <t xml:space="preserve">Gestión del Conocimiento y la Innovación </t>
  </si>
  <si>
    <t>TIC</t>
  </si>
  <si>
    <t>INNOVACIÓN EDUCATIVA</t>
  </si>
  <si>
    <t xml:space="preserve">Entidades o instituciones asistidas técnicamente en innovación educativa  </t>
  </si>
  <si>
    <t>Proyecto de inversión</t>
  </si>
  <si>
    <t>POSCONFLICTO  (PEER)</t>
  </si>
  <si>
    <t>1. Proyeccion_focalizacion_Metas_OIE_2019.
2. Formato acta_x000D_
3. Lista de asistencia_x000D_
4. Formato de evaluación de AT</t>
  </si>
  <si>
    <t>Bimestral</t>
  </si>
  <si>
    <t>_OTROS_SERVICIOS_PROFESIONALES_CIENTÍFICOS_Y_TÉCNICOS</t>
  </si>
  <si>
    <t>_ALOJAMIENTO_SERVICIOS_DE_SUMINISTROS_DE_COMIDAS_Y_BEBIDAS</t>
  </si>
  <si>
    <t>Docentes y/o directivos docentes formados</t>
  </si>
  <si>
    <t>Metas dependencia</t>
  </si>
  <si>
    <t>POSCONFLICTO  (PEER)
INNOVACIÓN</t>
  </si>
  <si>
    <t>* Proyeccion_focalizacion_Metas_OIE_2019
* Base de datos consolidada docentes y/o directivos formados._x000D_
*  Listado de asistencia_x000D_
*  Malla curicular o Documento con la apuesta formativa.</t>
  </si>
  <si>
    <t>anual</t>
  </si>
  <si>
    <t>Instituciones educativas acompañadas con la estrategia de innovación educativa</t>
  </si>
  <si>
    <t>INNOVACIÓN</t>
  </si>
  <si>
    <t>* Proyeccion_focalizacion_Metas_OIE_2019
* Base de datos consolidada de IE beneficiadas._x000D_
* Actas y listado de asistencia_x000D_
* Cronograma de ejecución del proyecto</t>
  </si>
  <si>
    <t>Contenidos educativos para la educación inicial, preescolar, básica y media publicados</t>
  </si>
  <si>
    <t>*  Proyeccion_focalizacion_Metas_OIE_2019
*  Metadato de los contenidos publicados._x000D_
*  Ficha._x000D_
*  Inventario de contenidos y edusitios.</t>
  </si>
  <si>
    <t>Porcentaje de avance en el desarrollo del Documento de lineamientos técnicos en innovación educativa para IPBM</t>
  </si>
  <si>
    <t xml:space="preserve">* Proyeccion_focalizacion_Metas_OIE_2019.
* Cronograma de actividades.
* Actas.
*  Listado de asistencia.
* Documento de lineamientos técnicos.
</t>
  </si>
  <si>
    <t>156A</t>
  </si>
  <si>
    <t xml:space="preserve">Porcentaje de avance en el desarrollo del Documento de Actualización de las competencias TIC para la cualificación de la enseñanza y el enriquecimiento de los ambientes de aprendizaje. </t>
  </si>
  <si>
    <t>* Proyeccion_focalizacion_Metas_OIE_2019.
* Cronograma de actividades.
* Actas.
*  Listado de asistencia.
* Documento de investigación aplicada.</t>
  </si>
  <si>
    <t>_Oficina_de_Tecnología_y_Sistemas_de_Información</t>
  </si>
  <si>
    <t>7. Proteger los activos de información de amenazas internas que puedan afectar la privacidad, confidencialidad, integridad y disponibilidad de la información del Ministerio.</t>
  </si>
  <si>
    <t>OTSI</t>
  </si>
  <si>
    <t>Implementar Estrategia y Gobierno de TI</t>
  </si>
  <si>
    <t xml:space="preserve">Porcentaje de avance en la  implementación de la política de Gobierno Digital </t>
  </si>
  <si>
    <t>MIPG-Proyecto de Inversión</t>
  </si>
  <si>
    <t>Otros</t>
  </si>
  <si>
    <t>Informe de Avance</t>
  </si>
  <si>
    <t>Porcentaje de avance en la formulación e implementación del plan  de seguridad y privacidad de la información</t>
  </si>
  <si>
    <t>MIPG</t>
  </si>
  <si>
    <t>Porcentaje de avance en la formulación e implementación del plan de manejo de riesgos de seguridad y privacidad de la información</t>
  </si>
  <si>
    <t>Porcentaje de avance en la implementación del Plan Estratégico de Tecnología de la Información</t>
  </si>
  <si>
    <t>El avance en cada una de las estrategias incluidas en el PETI se puede evidenciar en el reporte de los 7 indicadores que se incluyen en el presente plan de acción, a cargo de la Oficina de Tecnología y Sistemas de Información.  Así mismo en archivo de seguimiento se relaciona el avance en el indicador de porcentaje de estudiantes matriculados con acceso a internet.</t>
  </si>
  <si>
    <t>Fortalecer los Servicios de Información</t>
  </si>
  <si>
    <t>Porcentaje de servicios de información fortalecidos</t>
  </si>
  <si>
    <t>Proyecto de Inversión</t>
  </si>
  <si>
    <t>Fortalecer los Servicos de TI</t>
  </si>
  <si>
    <t>Porcentaje de disponibilidad de los Servicios de TI</t>
  </si>
  <si>
    <t>Informe de Disponibilidad</t>
  </si>
  <si>
    <t>Porcentaje máximo de capacidad de consumo de almacenamiento</t>
  </si>
  <si>
    <t>Informe de Capacidad</t>
  </si>
  <si>
    <t>Fortalecer al Sector en TI</t>
  </si>
  <si>
    <t>Porcentaje de entidades del sector educación con acompañamiento en TI</t>
  </si>
  <si>
    <t>SG</t>
  </si>
  <si>
    <t>SECGEN</t>
  </si>
  <si>
    <t>Número de procesos disciplinarios finalizados</t>
  </si>
  <si>
    <t>Ley 374 de 2002</t>
  </si>
  <si>
    <t>Informe Técnico</t>
  </si>
  <si>
    <t>_SERVICIOS_PRESTADOS_A_LAS_EMPRESAS_Y_SERVICIOS_DE_PRODUCCIÓN</t>
  </si>
  <si>
    <t>Número de actividades que promueven la estrategia de prevención realizadas</t>
  </si>
  <si>
    <t>Documentos de las actividades</t>
  </si>
  <si>
    <t>Número de comité de seguimiento realizados</t>
  </si>
  <si>
    <t>Actas del Comité de Secretaría General</t>
  </si>
  <si>
    <t>_Subdirección_de_Gestión_Adminsitrativa</t>
  </si>
  <si>
    <t>ADMIN</t>
  </si>
  <si>
    <t>Porcentaje de ejecución del plan de mantenimiento preventivo de los bienes inmuebles</t>
  </si>
  <si>
    <t>Infraestructura MEN</t>
  </si>
  <si>
    <t>Informe de seguimiento a los mantenimientos</t>
  </si>
  <si>
    <t>Porcentaje de servicios atendidos a través de la mesa de ayuda de mantenimiento de vehículos</t>
  </si>
  <si>
    <t>Informe de Mesas de Ayuda Mantenimiento de Vehiculos</t>
  </si>
  <si>
    <t>5. Mejorar el desempeño ambiental en cumplimiento de las obligaciones legales y otras aplicables; previniendo la contaminación y contribuyendo a la protección del medio ambiente.</t>
  </si>
  <si>
    <t>Ahorro programado en el consumo de combustible de los vehículos del MEN</t>
  </si>
  <si>
    <t>Informe de combustible de los vehículos con consumo controlado de propiedad del MEN</t>
  </si>
  <si>
    <t>Ahorro programado en el consumo de fotocopias de las áreas del MEN</t>
  </si>
  <si>
    <t>Servidores del MEN</t>
  </si>
  <si>
    <t>Reporte de consumo de fotocopias por cada una de las áreas del MEN</t>
  </si>
  <si>
    <t>Porcentaje de Mesa de ayuda administrativas atendidas en los tiempos establecidos</t>
  </si>
  <si>
    <t>Informe mensual de mesas de ayuda</t>
  </si>
  <si>
    <t>Porcentaje de verificación de bienes en custodia de los cuentadantes</t>
  </si>
  <si>
    <t>Informe bienes en custodia de los cuentadantes</t>
  </si>
  <si>
    <t>Porcentaje de avance de la implementación del Módulo SIIF viáticos Nación</t>
  </si>
  <si>
    <t>Informe seguimiento y avance de la implementación del Módulo SIIF viáticos Nación.</t>
  </si>
  <si>
    <t>Porcentaje de avance del proceso de unificación de criterios de los contratos de operación logística</t>
  </si>
  <si>
    <t>Informe seguimiento y avance del proceso de unificación de criterios de los contratos de operación logística.</t>
  </si>
  <si>
    <t xml:space="preserve">Porcentaje de avance de los programas ambientales </t>
  </si>
  <si>
    <t xml:space="preserve">Informe de avance del las actividades de los programas ambientales </t>
  </si>
  <si>
    <t>Cuatrimestral</t>
  </si>
  <si>
    <t>_Subdirección_de_Contratación</t>
  </si>
  <si>
    <t>SCONTR</t>
  </si>
  <si>
    <t xml:space="preserve">Número de capacitaciones en supervisión realizadas </t>
  </si>
  <si>
    <t>Gestión de calidad MEN</t>
  </si>
  <si>
    <t>Listas de asistencia y presentaciones</t>
  </si>
  <si>
    <t xml:space="preserve">% de avance en la actualización de los manuales de contratación y supervisión </t>
  </si>
  <si>
    <t>Documentación del avance de la actualización de los manuales</t>
  </si>
  <si>
    <t>% de avance en la apropiación de los documentos del proceso de gestión contractual en el SIG</t>
  </si>
  <si>
    <t>Informes sobre la apropiación del proceso contractual en el MEN</t>
  </si>
  <si>
    <t xml:space="preserve">Porcentaje de contratos liquidados </t>
  </si>
  <si>
    <t>Base de datos de liquidaciones que da cuenta del inventario de contratos por liquidar</t>
  </si>
  <si>
    <t>cuatrimestral</t>
  </si>
  <si>
    <t>Número de procesos de contratación apoyados en la etapa de planeación</t>
  </si>
  <si>
    <t xml:space="preserve">Documentación de la etapa de planeación </t>
  </si>
  <si>
    <t>_Subdirección_de_Desarrollo_Organizacional</t>
  </si>
  <si>
    <t>1. Aumentar los niveles de satisfacción del cliente y partes interesadas</t>
  </si>
  <si>
    <t>SDO</t>
  </si>
  <si>
    <t xml:space="preserve">Implementar y evaluar una herramienta de aprendizaje organizacional en los procesos de asistencia técnica dirigidos a las entidades adscritas y vinculadas, en lo relacionado con transformación cultural.
</t>
  </si>
  <si>
    <t>Nivel de satisfacción de las EAV con la asistencia técnica recibida</t>
  </si>
  <si>
    <t>Otras</t>
  </si>
  <si>
    <t>Resultados de la encuesta de satisfacción</t>
  </si>
  <si>
    <t>Porcentaje de avance en la implementación de la  herramienta de aprendizaje organizacional en las EAV</t>
  </si>
  <si>
    <t>Documentos de las intervenciones</t>
  </si>
  <si>
    <t xml:space="preserve">Formular e implementar acciones de mejora en el 50% de los procesos institucionales, a partir de la aplicación de metodologías para el análisis de las experiencias de servicio, para la innovación, la gestión del conocimiento, para la gestión del cambio y/o para el diseño organizacional.
</t>
  </si>
  <si>
    <t xml:space="preserve">Porcentaje de avance en mejoras de los procesos institucionales </t>
  </si>
  <si>
    <t>Documentación de los procesos intervenidos</t>
  </si>
  <si>
    <t>Porcentaje de oportunidad en la atención a requerimientos</t>
  </si>
  <si>
    <t>Documentos de las intervenciones requeridas</t>
  </si>
  <si>
    <t>Nivel de satisfacción de los líderes de procesos con las intervenciones recibidas</t>
  </si>
  <si>
    <t xml:space="preserve">Implementar la primera fase del modelo de cultura organizacional para promover la calidad y el clima organizacional, articulando de todos los modelos referenciales
</t>
  </si>
  <si>
    <t>Porcentaje de avance en la primera fase del modelo de transformación cultural</t>
  </si>
  <si>
    <t>Informes de avance en la implementación</t>
  </si>
  <si>
    <t>Diseñar, elaborar, implementar y evaluar una herramienta de aprendizaje organizacional en lo relacionado con transformación cultural</t>
  </si>
  <si>
    <t>Porcentaje de avance en el diseño e implementación de la herramienta de aprendizaje organizacional</t>
  </si>
  <si>
    <t>Documentación de la herramienta de aprendizaje</t>
  </si>
  <si>
    <t>_Subdirección_de_Talento_Humano</t>
  </si>
  <si>
    <t xml:space="preserve">Talento Humano </t>
  </si>
  <si>
    <t>Porcentaje de avance en la ejecución de los planes de fortalecimiento y desarrollo del Talento Humano</t>
  </si>
  <si>
    <t>Plan Operativo Bienestar</t>
  </si>
  <si>
    <t>Porcentaje de avance en la ejecución del Plan Institucional de Capacitación</t>
  </si>
  <si>
    <t>Plan Operativo PIC</t>
  </si>
  <si>
    <t>Porcentaje de ejecución de la política de teletrabajo</t>
  </si>
  <si>
    <t>Plan Operativo Teletrabajo</t>
  </si>
  <si>
    <t>6. Proteger la seguridad y salud de los servidores y colaboradores del Ministerio de Educación Nacional, previniendo enfermedades y accidentes laborales y promoviendo hábitos de vida saludable.</t>
  </si>
  <si>
    <t>Porcentaje de ejecución del Programa de seguridad y salud en el trabajo</t>
  </si>
  <si>
    <t>Plan Operativo SGSST</t>
  </si>
  <si>
    <t>MENSUAL</t>
  </si>
  <si>
    <t>Porcentaje de avance de la gestión del ingreso, la permanencia y el retiro de los servidores</t>
  </si>
  <si>
    <t>Plan Operativo Ingreso, Permanencia y Retiro de Personal</t>
  </si>
  <si>
    <t>Porcentaje de avance de la actualización de la información de los servidores y de la planta de personal en SIGEP.</t>
  </si>
  <si>
    <t>Plan Operativo y/o Informe SIGEP</t>
  </si>
  <si>
    <t>_Subdirección_de_Gestión_Financiera</t>
  </si>
  <si>
    <t>SGF</t>
  </si>
  <si>
    <t>Porcentaje de ejecución presupuestal de reservas</t>
  </si>
  <si>
    <t>Presentación de Seguimiento  Ejecución Presupuestal Vigencia y Reserva</t>
  </si>
  <si>
    <t>Porcentaje de Cumplimento Productos Priorizados en la Caracterización Financiera</t>
  </si>
  <si>
    <t>Seguimiento de las actividades trasversales de la Subdirección de Gestión Financiera, en cumplimiento de los productos establecidos en la caracterización Financiera</t>
  </si>
  <si>
    <t>Tablero de Control Subdirección Gestión Financiera</t>
  </si>
  <si>
    <t>Porcentaje de ejecución presupuestal - total obligado</t>
  </si>
  <si>
    <t>Porcentaje de implementación de Herramientas Tecnológicas</t>
  </si>
  <si>
    <t>Gestionar de una manera eficiente la información financiera de la Subdirección</t>
  </si>
  <si>
    <t>Informe de Avances de Implementación de Herramientas Tecnológicas</t>
  </si>
  <si>
    <t>Porcentaje de avance de informes de legalización recibidos</t>
  </si>
  <si>
    <t>Estados financieros razonables</t>
  </si>
  <si>
    <t>Reporte de cantidad de informes recibidos</t>
  </si>
  <si>
    <t>Porcentaje de ejecución presupuestal - total comprometido</t>
  </si>
  <si>
    <t>Porcentaje de PAC Ejecutado</t>
  </si>
  <si>
    <t>Circular PAC 2019 - Ministerio de Hacienda y Crédito Público</t>
  </si>
  <si>
    <t>Reporte Mensual INPANUT - SIIF MINHACIENDA</t>
  </si>
  <si>
    <t>_Unidad_de_Atención_al_Ciudadano</t>
  </si>
  <si>
    <t>UAC</t>
  </si>
  <si>
    <t xml:space="preserve">Porcentaje de avance en la Implementacion del nuevo canal de servicio </t>
  </si>
  <si>
    <t>Lineamientos del Programa Nacional de Servicio al Ciudadano</t>
  </si>
  <si>
    <t xml:space="preserve">informe de avance </t>
  </si>
  <si>
    <t>FORTALECIMIENTO DEL ACCESO A INFORMACIÓN ESTRATÉGICA E INSTITUCIONAL DEL SECTOR EDUCATIVO NACIONAL</t>
  </si>
  <si>
    <t xml:space="preserve">Porcentaje de Secretarias de Educacion Certificadas, capacitadas en el Modelo Integrado de Planeacion y Gestiòn  - Atenciòn al Ciudadano </t>
  </si>
  <si>
    <t>Informe ejecutivo  de las asistencias  técnicas</t>
  </si>
  <si>
    <t>Porcentaje de avance en la organización técnica de los documentos</t>
  </si>
  <si>
    <t>MIPG-Normatividad Archivo General de la Nacion</t>
  </si>
  <si>
    <t>Documentos organizados</t>
  </si>
  <si>
    <t>Porcentaje de avance en la digitalización de documentos</t>
  </si>
  <si>
    <t>Documentos digitalizados</t>
  </si>
  <si>
    <t>Porcentaje de avance en la elaboración de las tablas de valoracion documental</t>
  </si>
  <si>
    <t>Tablas de valoracion elaboradas</t>
  </si>
  <si>
    <t>Modelo de Gestión Documenal diseñado</t>
  </si>
  <si>
    <t xml:space="preserve">Documentos de avance </t>
  </si>
  <si>
    <t>VPBM</t>
  </si>
  <si>
    <t xml:space="preserve">Dirección de Calidad EPBM </t>
  </si>
  <si>
    <t>4.1. De aquí a 2030, asegurar que todas las niñas y todos los niños terminen la enseñanza primaria y secundaria, que ha de ser gratuita, equitativa y de calidad y producir resultados de aprendizaje pertinentes y efectivos.</t>
  </si>
  <si>
    <t>Todos por una educación de calidad</t>
  </si>
  <si>
    <t>FORMACIONDOCENTE</t>
  </si>
  <si>
    <t>INTERNO</t>
  </si>
  <si>
    <t>Mensual</t>
  </si>
  <si>
    <t>Programa Todos a Aprender</t>
  </si>
  <si>
    <t>Porcentaje de implementación de la ruta de formación y acompañamiento a docentes para la transformación de sus prácticas de aula con énfasis en los grados transición a 6</t>
  </si>
  <si>
    <t>Metas PND</t>
  </si>
  <si>
    <t>Establecimientos educativos acompañados en el Programa Todos a Aprender</t>
  </si>
  <si>
    <t>Guía de acompañamiento
Reporte de implementación de actividades de acompañamiento</t>
  </si>
  <si>
    <t>Número de  Maestras de preescolar que reciben formación y acompañamiento situado a través del Programa Todos a Aprender </t>
  </si>
  <si>
    <t>Docentes de transición en sedes acompañadas en el Programa Todos a Aprender</t>
  </si>
  <si>
    <t>Listado de maestras de preescolar que reciben formación y acompañamiento situado</t>
  </si>
  <si>
    <t>Porcentaje de implementación de la ruta de Formación y acompañamiento a docentes para la transformación de sus prácticas de aula con énfasis en el ciclo complementario de ENS</t>
  </si>
  <si>
    <t>Escuelas Normales Superiores</t>
  </si>
  <si>
    <t>Guía de acompañamiento
Reporte de implementación de actividades de acompañamiento con énfasis en el ciclo complementario de ENS</t>
  </si>
  <si>
    <t>Número de Educadores en procesos de formación</t>
  </si>
  <si>
    <t>Docentes y directivos docentes en establecimientos educativos acompañados en el Programa Todos a Aprender</t>
  </si>
  <si>
    <t>Listado de educadores que reciben formación y acompañamiento situado</t>
  </si>
  <si>
    <t>Número de Establecientos Educativos de bajo desempeño  acompañados por el Programa Todos a Aprender</t>
  </si>
  <si>
    <t>Metas PND
 Conpes 3739 y 3799</t>
  </si>
  <si>
    <t>Establecimientos educativos acompañados en el Programa Todos a Aprender en los grados transición a sexto.</t>
  </si>
  <si>
    <t>Listado de Establecimientos que reciben acompañamiento en los grados transición a sexto</t>
  </si>
  <si>
    <t>Número de textos entregados en PTA en zona Rural</t>
  </si>
  <si>
    <t>Proyecto de Inversión
Plan Nacional de Desarrollo
Programas de la Direección
PTA</t>
  </si>
  <si>
    <t>Sedes educativas rurales focalizadas en el marco del programaTodo a Aprender</t>
  </si>
  <si>
    <t>Actas de entrega de material (libros de texto).
Listado de colegios con textos entregados</t>
  </si>
  <si>
    <t>Para el Programa PTA se proyectó llegar a 21.769 sedes en el 2019, de las cuales son 17.703 rurales, a la fecha de corte (septiembre de 2019) se han entregado el 100% del material lo equivalente a 3.286.619 e textos.
Evidencia Mes de septiembre</t>
  </si>
  <si>
    <t>Número de textos entregados en PTA zona Urbana</t>
  </si>
  <si>
    <t>Para el Programa PTA se tiene proyectado llegar a 21.769 sedes en el 2019, de las cuales son 4.006 urbanas; a la fecha de corte (septiembre de 2019) se han entregado el 100% del material  lo equivalente a 5.159.972 de textos.
Evidencia Mes de septiembre.</t>
  </si>
  <si>
    <t>Subdirección de Fomento de Competencias</t>
  </si>
  <si>
    <t>Brindar una educación con Calidad y fomentar la permanencia en la Educación Inicial, preescolar, básica y media</t>
  </si>
  <si>
    <t>JORNADAUNICA</t>
  </si>
  <si>
    <t>PND</t>
  </si>
  <si>
    <t>Jornada Única</t>
  </si>
  <si>
    <t xml:space="preserve">Documento orientaciones para la implementación integral de la jornada única en secretarías de educación y establecimientos educativos. </t>
  </si>
  <si>
    <t>Plan Nacional de Desarrollo
Proyecto de Inversión</t>
  </si>
  <si>
    <t xml:space="preserve">Todo el país </t>
  </si>
  <si>
    <t xml:space="preserve">Un Documento orientador </t>
  </si>
  <si>
    <t>Documento tecnico para la estrategia de acompañamiento integral para EE en Jornada Única, con metodologías y herramientas pedagógicas desde una perspectiva integral.</t>
  </si>
  <si>
    <t xml:space="preserve">Alcance nacional </t>
  </si>
  <si>
    <t>Documento técnico con el diseño de la estrategia de acompañamiento pedagógico a EE desde una perspectiva integral y orientaciones para la implementación.</t>
  </si>
  <si>
    <t xml:space="preserve">Número de Secretarias de educación certificadas acompañadas con la estrategia de acompañamiento integral de Jornada Única </t>
  </si>
  <si>
    <t>Secretarías de Educación certificadas del país</t>
  </si>
  <si>
    <t>Actas, informes de acompañamiento, listados de asistencias.</t>
  </si>
  <si>
    <t>PRUEBASSABER11RURALES</t>
  </si>
  <si>
    <t>Número de textos entregados en jornada única de la zona rural</t>
  </si>
  <si>
    <t>Proyecto de Inversión
Plan Nacional de Desarrollo
Programas de la Dirección
EE con Jornada única</t>
  </si>
  <si>
    <t>Población Rural</t>
  </si>
  <si>
    <t>Actas de entrega e informe de gestión</t>
  </si>
  <si>
    <t xml:space="preserve">De la estrategía de Jornada Única para el mes de junio entregaron 414.848  libros en la zona rural correspondiente al 100% del total de los textos que se establecieron en el objeto contractual; es decir el  100% de la orden de compra. Cada entrega cuenta con el acta de distribución </t>
  </si>
  <si>
    <t>PRUEBASSABER11</t>
  </si>
  <si>
    <t>Número de textos entregados en jornada única de la zona urbana</t>
  </si>
  <si>
    <t>Proyecto de Inversión
Plan Nacional de Desarrollo
Programas de la Direección
EE con Jornada única</t>
  </si>
  <si>
    <t>Sedes educativas focalizadas en el marco del programa Jornada Única</t>
  </si>
  <si>
    <t>Comités semanales de seguimiento, Informes de gestión, recepción, verificación, validación y aprobación de actas de entrega de material (libros de texto).</t>
  </si>
  <si>
    <t xml:space="preserve">De la estrategía de Jornada Única para el mes de junio entregaron 1.642.596  libros en la zona  urbana correspondiente al 100% del total de los textos que se establecieron en el objeto contractual; es decir el  100% de la orden de compra. Cada entrega cuenta con el acta de distribución </t>
  </si>
  <si>
    <t xml:space="preserve">4.c. De aquí a 2030, aumentar considerablemente la oferta de docentes calificados, incluso mediante la cooperación internacional para la formación de docentes en los países en desarrollo, especialmente los países menos adelantados y los pequeños Estados insulares en desarrollo. </t>
  </si>
  <si>
    <t xml:space="preserve">Bilingüismo
</t>
  </si>
  <si>
    <t>Número de docentes formados en actualización pedagógica o metodológica o uso nuevas tecnologías en inglés</t>
  </si>
  <si>
    <t xml:space="preserve">PND
</t>
  </si>
  <si>
    <t xml:space="preserve">Docentes rurales.
</t>
  </si>
  <si>
    <t>Listado de Docentes formados,
Reportes de seguimiento y Actas de reuniòn</t>
  </si>
  <si>
    <t xml:space="preserve">Número de textos entregados a la estrategia Bilinguismo a la zona rural </t>
  </si>
  <si>
    <t>Proyecto de Inversión
Plan Nacional de Desarrollo
EE con Jornada única</t>
  </si>
  <si>
    <t>Sedes  educativas rurales focalizadas en el marco del programa Bilingüismo</t>
  </si>
  <si>
    <t xml:space="preserve">De la estrategía de Colombia Bilingue para el mes de junio   se entregó  178.840 libros correspondiente al 100% del total de los textos que se establecieron en el objeto contractual; es decir el  100% de la orden de compra. Cada entrega cuenta con el acta de distribución proporcionada por los proveedores (PRINTER -EL TIEMPO) en virtud del Acuerdo Marco para los Servicios de Impresión. </t>
  </si>
  <si>
    <t>Número de textos entregados a la estrategia Bilinguismo a la zona Urbana</t>
  </si>
  <si>
    <t>Sedes  educativas oficiales focalizadas en el marco del programa Bilingüismo</t>
  </si>
  <si>
    <t xml:space="preserve">De la estrategía de Colombia Bilingue para el mes de junio   se entregó  779.869 libros correspondiente al 100% del total de los textos que se establecieron en el objeto contractual; es decir el  100% de la orden de compra. Cada entrega cuenta con el acta de distribución proporcionada por los proveedores (PRINTER -EL TIEMPO) en virtud del Acuerdo Marco para los Servicios de Impresión. </t>
  </si>
  <si>
    <t>PNLE</t>
  </si>
  <si>
    <t>Número de Mediadores acompañados pedagógicamente para fortalecer procesos de lectura, escritura y oralidad.</t>
  </si>
  <si>
    <t>Docentes de los establecimientos educativos focalizados en la estrategia vive tu biblioteca escolar</t>
  </si>
  <si>
    <t>Lista de asistencia a talleres y encuentros de formación</t>
  </si>
  <si>
    <t>Número de sedes educativos con colecciones bibliográficas entregadas para fortalecer procesos de lectura, escritura y oralidad.</t>
  </si>
  <si>
    <t xml:space="preserve">Plan Nacional de Desarrollo
</t>
  </si>
  <si>
    <t>Establecimientos educativos oficiales del país en la zonas rurales y enfocado en primera infancia</t>
  </si>
  <si>
    <t>Actas de entrega</t>
  </si>
  <si>
    <t xml:space="preserve">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t>
  </si>
  <si>
    <t>ENTORNOSESCOLARES</t>
  </si>
  <si>
    <t xml:space="preserve">Programas Transversales </t>
  </si>
  <si>
    <t xml:space="preserve">Número de entidades territoriales certificadas en educación que implementan sus planes de acción de convivencia escolar territorial </t>
  </si>
  <si>
    <t>Ley  1620 de 2013</t>
  </si>
  <si>
    <t>Secretarías de educación certificadas.</t>
  </si>
  <si>
    <t xml:space="preserve">Plan territorial de convivencia  escolar. 
Actas de comités territoriales por ETC </t>
  </si>
  <si>
    <t>Número de personas de la comunidad educativa que participan en entornos escolares para la convivencia</t>
  </si>
  <si>
    <t xml:space="preserve">Ley  1620 de 2013 y otras relacionadas con prevención particularmente de violencias </t>
  </si>
  <si>
    <t>EE focalizados que no tengan PTA  con ruralidad dispersa y en entidades territoriales con altos índices de embarazo en adolescencia y consumo de SPA</t>
  </si>
  <si>
    <t>Listados de asistencias de personas de la comunidad educativa de lo EE focalizados</t>
  </si>
  <si>
    <t xml:space="preserve">Número de Establecimientos educativos que implementan alianzas familia - colegio y fortalecen las escuelas familia </t>
  </si>
  <si>
    <t>Ley General de Educación 
Ley 1404 de 2010</t>
  </si>
  <si>
    <t>Establecimientos educativos focalizados que no tengan PTA  con ruralidad dispersa y en entidades territoriales con altos índices de embarazo en adolescencia y consumo de SPA</t>
  </si>
  <si>
    <t xml:space="preserve">Proyectos formulados por los EE. Actas y listas de asistencia directivos docentes y familias </t>
  </si>
  <si>
    <t xml:space="preserve">Porcentaje de estudiantes que fortalecen competencias socioemocionales y ciudadanas a través de la estrategia  de formación , acompañamiento y evaluación. </t>
  </si>
  <si>
    <t xml:space="preserve">ODS 4.7 Normatividad Vigente </t>
  </si>
  <si>
    <t>EE focalizados con  PTA y   con ruralidad dispersa y en entidades territoriales con altos índices de embarazo en adolescencia y consumo de SPA Estudiantes grados 5°, 9° y 11°</t>
  </si>
  <si>
    <t xml:space="preserve">Informe de evaluación recopilado por EE focalizado . </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</si>
  <si>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</si>
  <si>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BRECHAPRUEBASSABER</t>
  </si>
  <si>
    <t>Gestión Institucional</t>
  </si>
  <si>
    <t>Número de proyectos comunitarios propios, etnoeducativos, interculturales apoyados tecnica y financieramente en el marco de la ruta de formulación, diseño e implementación de PEC</t>
  </si>
  <si>
    <t>Ley General de Ediucacíom Titulo III Capítulo III
Ley 21 de 1991
Decreto 804 de 1995 recopilado en el Decreto 1075 de 2015
Proceso de construcción del Sistema Educativo Indígena Propio SEIP</t>
  </si>
  <si>
    <t xml:space="preserve">Contratos y convenios realizados
Productos entregados de los convenios y contratos realizados 
</t>
  </si>
  <si>
    <t>Número Secretarías de Educación capacitadas y acompañadas en la implementación del sistema de gestión de la calidad educativa (SIGCE)</t>
  </si>
  <si>
    <t xml:space="preserve">Procesos y procedimientos secretaría de educación </t>
  </si>
  <si>
    <t>SE con más bajos resultados en pruebas SABER/ISCE
25 SE con Sigce
35 SE Con gestión Institucional y educativa</t>
  </si>
  <si>
    <t>Protocolos de capacitación y asistencia técnica, listas de asistencias y actas.</t>
  </si>
  <si>
    <t>Documento validado política de educación inclusiva PBM</t>
  </si>
  <si>
    <t>Convenciones internacionales suscritas por el Estado Colombiano para el desarrollo de la educación inclusiva Convenciones internacionales  de la educación inclusiva 
Ley 115 de 1994
Decreto 1421 de 2017
Ley 1404 de 2010</t>
  </si>
  <si>
    <t>Documento de política construido y discutido</t>
  </si>
  <si>
    <t xml:space="preserve">Formación docente </t>
  </si>
  <si>
    <t>Número de SE participando en procesos de análisis de Planes Territoriales de Formación Docente</t>
  </si>
  <si>
    <t xml:space="preserve">Ley 1075 de 2015  (Que incorpora el Decreto 709 de 1996, sobre formación de docentes)
Directiva Ministerial No. 65 de 2015 </t>
  </si>
  <si>
    <t>Secretarías de Educación</t>
  </si>
  <si>
    <t>Listas de asistencia</t>
  </si>
  <si>
    <t>Número de directivos docentes y orientadores formados en liderazgo</t>
  </si>
  <si>
    <t>Recomendaciones de la OCDE y UNESCO para el Desarrollo Profesional Docente (DPD)</t>
  </si>
  <si>
    <t>Establecimientos educativos Rurales
Establecmientos JU</t>
  </si>
  <si>
    <t>Lista de directivos y orientadores</t>
  </si>
  <si>
    <t>Subdirección de Referentes de calidad Educativa</t>
  </si>
  <si>
    <t>Número de educadores participando en cursos para el ascenso y reubicación en el marco de la ECDF</t>
  </si>
  <si>
    <t>Punto 10 del acuerdo MEN - Fecode (junio de 2017)
Dirigido a la segunda cohorte 2016 - 2017</t>
  </si>
  <si>
    <t>Lista de educadores.</t>
  </si>
  <si>
    <t>Un total de 5301 docentes finalizaron el curso ECDF entre el 30 de agosto y 15 de septiembre de 2019, de los cuales 4818 fueron beneficiados con crédito condonable por un valor del 70 % y, 483 cancelaron el 100 del valor del curso con recursos propios.</t>
  </si>
  <si>
    <t xml:space="preserve">Número de créditos educativos adjudicados en programas de formación posgradual </t>
  </si>
  <si>
    <t>Proyecto de inversión 
Plan Nacional de Desarrollo</t>
  </si>
  <si>
    <t>Docentes rurales.
Primera Infancia .
Directivos Docentes.</t>
  </si>
  <si>
    <t>Base de datos de educadores beneficiados</t>
  </si>
  <si>
    <t>Número de ENS participando en procesos de fortalecimiento.</t>
  </si>
  <si>
    <t>Marco normativo para el fortalecimiento de las ENS (2018).
Recomendaciones para el fortalecimiento de la gobernanza de las Ens (OCDE, 2018)</t>
  </si>
  <si>
    <t>Normales superiores del país</t>
  </si>
  <si>
    <t>Lista de ENS. PPT. Documento base.</t>
  </si>
  <si>
    <t xml:space="preserve">Apuesta por una educación Media con Calidad y pertinencia para los jóvenes Colombianos </t>
  </si>
  <si>
    <t>DOBLETITULACION</t>
  </si>
  <si>
    <t>Media</t>
  </si>
  <si>
    <t>Número Lineamientos de calidad programa de doble titulación</t>
  </si>
  <si>
    <t xml:space="preserve">Política para fomentar la doble titulación 
Agenda de competitividad </t>
  </si>
  <si>
    <t>Documento de Lineamientos para la formación técnica en Media  SENA-MEN, Actas de reunión mesas técnicas con SENA y listados de asistencia.</t>
  </si>
  <si>
    <t>Secretarias de Educación que reciben asistencia tecnica para el fortalecimiento de sus procesos de Orientación Socio-ocupacional</t>
  </si>
  <si>
    <t xml:space="preserve">Secretarias focalizadas </t>
  </si>
  <si>
    <t>Base de datos Secretarias acompañadas, actas de reunión y listado de asistencia, Metodología de acompañamiento.</t>
  </si>
  <si>
    <t>Estudiantes de Media que participen en la estrategia para el fortalecimiento de competencias básicas y socioemocionales.</t>
  </si>
  <si>
    <t>Plan Nacional de Desarrollo</t>
  </si>
  <si>
    <t>Secretarias focalizadas por resultados Saber 11</t>
  </si>
  <si>
    <t>Bases de datos colegios focalizados, listados estudiantes atendidos.</t>
  </si>
  <si>
    <t>Número de Establecimientos educativos acompañados en el marco de la estrategia de Innovación y Pertinencia de la Educación Media Rural</t>
  </si>
  <si>
    <t>Base datos,  Documento del programa de acompañamiento</t>
  </si>
  <si>
    <t>Un Plan para la implementación de ecosistemas de innovación en Educación Media</t>
  </si>
  <si>
    <t>Documento Modelo de Ecosistema, actas de reunión interinctitucionales y listados de asistencia.</t>
  </si>
  <si>
    <t xml:space="preserve">Porcentaje de avance en el Diseño  del  Sistema de Seguimiento a Egresados de la Educación Media </t>
  </si>
  <si>
    <t>Mapa de fuentes y completitud de  información, Documento técnico casos de uso y prototipo del sistema.</t>
  </si>
  <si>
    <t>Evaluación</t>
  </si>
  <si>
    <t>Número de informes con los resultados del proceso de evaluación de  los educadores regidos por el decreto 1278 de 2002</t>
  </si>
  <si>
    <t>Proyecto de inversión
PND
PDE</t>
  </si>
  <si>
    <t>Docentes regidos por el Decreto 1278 de 2002</t>
  </si>
  <si>
    <t xml:space="preserve">Base de datos de los puntajes finales de los docentes que presentaron la prueba ECDF
Informes de gestión
</t>
  </si>
  <si>
    <t xml:space="preserve">Pruebas Saber 3º, 5º y 9º reestructuradas  </t>
  </si>
  <si>
    <t xml:space="preserve">Metas PND
</t>
  </si>
  <si>
    <t xml:space="preserve">Estudiantes de los grados 3o, 5o y 9o </t>
  </si>
  <si>
    <t>Informe y actas</t>
  </si>
  <si>
    <t>Más y mejor Educación rural</t>
  </si>
  <si>
    <t>Número de niños de establecimientos rurales participando en estrategias de seguimiento al aprendizaje</t>
  </si>
  <si>
    <t>Proyecto de inversión
PND
PDE
Decreto Ley 1278 de 2002</t>
  </si>
  <si>
    <t>Estudiantes de los grados de 3º, 5º, 7º, 9º, 11º de los establecimientos  educativos oficiales rurales del país.</t>
  </si>
  <si>
    <t>Base de datos de los estudiantes participantes dela estrategia de seguimiento al aprendizaje.        Informe de gestión.</t>
  </si>
  <si>
    <t>Número de niños de establecimientos Urbanos  participando en estrategias de seguimiento al aprendizaje</t>
  </si>
  <si>
    <t>Estudiantes de los grados de 3º, 5º, 7º, 9º, 11º de los establecimientos  educativos oficiales urbanos del país.</t>
  </si>
  <si>
    <t xml:space="preserve">Coordinación Referentes  </t>
  </si>
  <si>
    <t>Número de lineamientos curriculares u orientaciones  diseñados</t>
  </si>
  <si>
    <t>Nacional</t>
  </si>
  <si>
    <t>Documentos con los lineamientos curriculares u orientaciones elaborados</t>
  </si>
  <si>
    <t>Número de Modelos Educativos flexibles Diseñados</t>
  </si>
  <si>
    <t>Ley 1388/2010, ley 1392/2010, ley 1616/2013, Decreto 1470/2013,  Conpes Guajira, Rroom</t>
  </si>
  <si>
    <t>96 SEC</t>
  </si>
  <si>
    <t>Documento con el diagnóstico y fundamentación de Modelos Educativos Flexibles étnicos (Guajira y Rrom)</t>
  </si>
  <si>
    <t>No de asistencias técnicas efectuadas a las ETC para el desarrollo de la estrategia educativa dirigida a los estudiantes en condición de enfermedad.</t>
  </si>
  <si>
    <t xml:space="preserve">Ley 1388/2010, ley 1392/2010, ley 1616/2013, Decreto 1470/2013, </t>
  </si>
  <si>
    <t>Ciudades con aulas hospitalarias y con docentes que realizan Apoyo Académico Especial en cualquiera de sus modalidades</t>
  </si>
  <si>
    <t>ETC fortalecidas en la normatividad sobre la educación de estudiantes en condición de enfermedad</t>
  </si>
  <si>
    <t>Porcentaje de revisión y actualización del Modelo Educativo Escuela Nueva</t>
  </si>
  <si>
    <t>Modelo educativo escuela nueva
PMI
PND</t>
  </si>
  <si>
    <t xml:space="preserve">Población rural </t>
  </si>
  <si>
    <t xml:space="preserve">Documento con concepto de calidad del Modelo Educativo Escuela Nueva.
Documento con ruta para la actualización del Modelo Educativo Escuela Nueva.
</t>
  </si>
  <si>
    <t> Porcentaje de  construcción de política pública en recursos educativos</t>
  </si>
  <si>
    <t>Artículo 102 de la Ley 115</t>
  </si>
  <si>
    <t xml:space="preserve">Documento con diagnóstico de la gestión de los recursos educativos en las  ETC y en el MEN
Documento con ruta para la construcción de la política en recursos educativos </t>
  </si>
  <si>
    <t>Programa para el Desarrollo de Competencias Básicas</t>
  </si>
  <si>
    <t>Foro Educativo Nacional desarrollado</t>
  </si>
  <si>
    <t>Ley 715 de 2001</t>
  </si>
  <si>
    <t>Comunidad Educativa del país</t>
  </si>
  <si>
    <t xml:space="preserve">Documento orientador del FEN2019, Agenda, lista de asistencias Foro Educativo Nacional </t>
  </si>
  <si>
    <t>Número de Solicitudes de convalidaciones de estudios realizados en el exterior atendidas</t>
  </si>
  <si>
    <t xml:space="preserve">* Decreto 5012 (Articulo 14.12 y 14.15)
* Conpes  "Estrategia de Atención de la Migración desde Venezuela a Colombia"
* Planes de Mejoramiento con Control Interno
</t>
  </si>
  <si>
    <t>Estudiante provenientes de Países donde Colombia tiene suscrito Convenios Internacionales</t>
  </si>
  <si>
    <t>Reportes del Sistema de Información del proceso de Convalidación de Estudios de PBYM</t>
  </si>
  <si>
    <t>Colegios privados</t>
  </si>
  <si>
    <t>Porcentaje en el avance de implementación de la nueva aplicación EVI</t>
  </si>
  <si>
    <t>Plan Nacional de Desarrollo
Ley 715 de 2001
Decreto 1075 de 2015</t>
  </si>
  <si>
    <t>Nivel Nacional</t>
  </si>
  <si>
    <t>Reportes de uso del aplicativo por parte de los colegios privados del país</t>
  </si>
  <si>
    <t>Número de establecimientos educativos beneficiados y acompañados con la estrategia Aulas Sin Fronteras</t>
  </si>
  <si>
    <t>Plan Nacional de Desarrollo
Paro civico Chocó</t>
  </si>
  <si>
    <t>Listados de directivos docentes participando de la estrategia.
Listados de Establcemientos educativos beneficiados con la estrategia.</t>
  </si>
  <si>
    <t>Número de asistencias técnicas a establecimientos educativos privados sobre temas de Calidad Educativa.</t>
  </si>
  <si>
    <t>Informes de comisiones y listas de asistencia</t>
  </si>
  <si>
    <t>Entre los meses de agosto y octubre se realizaron 10 AT regionales dirigidas a establecimientos educativos privados del país y a Secretaria de Educación en temáticas de Educación y privada y  calidad educativa</t>
  </si>
  <si>
    <t>Resolución de tarifas para colegios privados 2020 y actualización de Guía 4.</t>
  </si>
  <si>
    <t>Emisión de resolución de tarifas para colegios privados 2020 y actualización de Guía 4.</t>
  </si>
  <si>
    <t>Se expidió la resolución número 010617 del 7 de octubre de 2019.</t>
  </si>
  <si>
    <t>-</t>
  </si>
  <si>
    <t>Porcentaje  de experiencias pedagógicas  de establecimientos educativos privados socializadas a nivel nacional</t>
  </si>
  <si>
    <t>30 Experiencias pedagógicas de colegios privados visibilizadas en medios virtuales del Ministerio de Educación.</t>
  </si>
  <si>
    <t>Secretarías de Educación acompañadas en la implementación de estrategias de Calidad</t>
  </si>
  <si>
    <t>Proyecto de Inversión
Ley 715 de 2001</t>
  </si>
  <si>
    <t>Actas de trabajo en la secretaría de educación
Listados de asistencias</t>
  </si>
  <si>
    <t>_Dirección_de_Cobertura_y_Equidad</t>
  </si>
  <si>
    <t>Subdirección de Permanencia</t>
  </si>
  <si>
    <t>_De_aquí_a_2030_eliminar_las_disparidades_de_género_en_la_educación_y_asegurar_el_acceso_igualitario_a_todos_los_niveles_de_la_enseñanza_y_la_formación_profesional_para_las_personas_vulnerables_incluidas_las_personas_con_disc_los_pueblos_indí_y_los_niños_en_situaciones_de_vulnera_</t>
  </si>
  <si>
    <t>PAE</t>
  </si>
  <si>
    <t>Pacto por la equidad
Línea 2: Primero los niños: atención integral desde la infancia hasta la adolescencia
Línea 3: Educación de calidad para un futuro con oportunidades para todos</t>
  </si>
  <si>
    <t xml:space="preserve">Estudiantes  beneficiarios  del nuevo programa de alimentación escolar </t>
  </si>
  <si>
    <t>96 Entidades Territoriales Certificadas</t>
  </si>
  <si>
    <t xml:space="preserve">SIMAT </t>
  </si>
  <si>
    <t>870A</t>
  </si>
  <si>
    <t>Porcentaje  de ETC con transferencias realizadas para la implementación del programa.</t>
  </si>
  <si>
    <t>Porcentaje de avance en la formulacion del plan de comunicaciones para la divulgación del Nuevo  PAE</t>
  </si>
  <si>
    <t xml:space="preserve">Implementación de la estructuración del Nuevo Programa de Alimentación Escolar </t>
  </si>
  <si>
    <t>SIIF  nación</t>
  </si>
  <si>
    <t>Numero de  ETC con asistencia técnica y acompañamiento para la implementación del PAE</t>
  </si>
  <si>
    <t>Plan de asistencia técnica ejecutado</t>
  </si>
  <si>
    <t>Porcentaje de  avance en el desarrollo del  plan de trabajo para el levantamiento de la línea base de un sistema de información para el PAE</t>
  </si>
  <si>
    <t>Cadena de Valor registrada en el Sistema de Seguimiento a los Proyectos de Inversion del DNP</t>
  </si>
  <si>
    <t xml:space="preserve">Entregables tecnicos trimestrales 
</t>
  </si>
  <si>
    <t>Porcentaje de avance en la formulaciòn del documento preliminar de la política de alimentación escolar</t>
  </si>
  <si>
    <t>Politica pública de Alimentación Escolar para el pais</t>
  </si>
  <si>
    <t>Número de Entidades territoriales implementando la estrategia de ambientes educativos para la promoción de estilos de vida saludables y la prevencion de la desnutricion infantil en I.E</t>
  </si>
  <si>
    <t>Ruta de Búsqueda activa de niños y niñas menores de 5 años con desnutrición aguda en el sistema educativo estructurada</t>
  </si>
  <si>
    <t>A la fecha se obtiene la caracterizacion de los territorios priorizados, el cual responde a un diagnóstico situacional de la desnutricion y la desercion escolar en primera infancia en las ETC priorizadas para este proceso, las cuales son: La Guajira, Cesar, Chocó, Guainía, Risaralda, Norte de Santander y Vichada; de igual manera se ha avanzado en la propuesta de ambientes escolares saludables en 6 Territorios y en el diseño de las rutas de Atención a la Desnutrición Aguda desde el Sector Educación en los territorios de La Guajira, Cesar,  Guainía, Risaralda, Norte de Santander y Vichada</t>
  </si>
  <si>
    <t xml:space="preserve">Número de  actores cualificados en procesos de manipulación de alimentos. . </t>
  </si>
  <si>
    <t xml:space="preserve">10000 manipuladores de alimentos cualificados </t>
  </si>
  <si>
    <t xml:space="preserve">certificados de manipulacion de alimentos </t>
  </si>
  <si>
    <t>Subdirección de Acceso</t>
  </si>
  <si>
    <t>_De_aquí_a_2030_asegurar_que_todas_las_niñas_y_todos_los_niños_terminen_la_enseñanza_primaria_y_secundaria_que_ha_de_ser_gratuita_equitativa_y_de_calidad_y_producir_resultados_de_aprendizaje_pertinentes_y_efectivos__</t>
  </si>
  <si>
    <t>DESERCIÓN</t>
  </si>
  <si>
    <t>ANUAL</t>
  </si>
  <si>
    <t>a. Mejoramiento de la cobertura y calidad educativa (Jornada unica y aprovechamiento del tiempo libre)
b. Politica de educación rural (Reducción de brechas e internados)
c. Politica de Primera Infancia
d. Alimentación escolar
e. Politica de gestión y mitigación del riesgo</t>
  </si>
  <si>
    <t>Documentos Normativos</t>
  </si>
  <si>
    <t>Gestión Interna</t>
  </si>
  <si>
    <t>Poblacion existente y proyectada del sistema escolar oficial tanto en zona urbana como rural</t>
  </si>
  <si>
    <t>Documentos Normativos expedidos</t>
  </si>
  <si>
    <t>Documento de politicas y lineamientos de infraestructura educativa rural</t>
  </si>
  <si>
    <t>Documento de lineamientos técnicos expedido</t>
  </si>
  <si>
    <t>Documentos de lineamientos técnicos de dotación de mobiliario escolar en educación inicial</t>
  </si>
  <si>
    <t xml:space="preserve">Documento de lineamientos técnicos de dotación de mobiliario escolar expedido </t>
  </si>
  <si>
    <t>Porcentaje de la metodología CIER asistida y con mantenimiento</t>
  </si>
  <si>
    <t>Acta de recibo a satisfacción por parte de la supervisión</t>
  </si>
  <si>
    <t>Sedes dotadas</t>
  </si>
  <si>
    <t>Acta de recibo por sede</t>
  </si>
  <si>
    <t>INFRAESTRUCTURA</t>
  </si>
  <si>
    <t>número  de Actas de terminación fase II suscritas</t>
  </si>
  <si>
    <t>Actas de cierre de la fase II firmadas</t>
  </si>
  <si>
    <t>Número de Instituciones Educativas con Delegados  capacitacitados</t>
  </si>
  <si>
    <t>Sedes con Actas de capacitación firmadas</t>
  </si>
  <si>
    <t>Número de procesos de terminación anticipada finalizados</t>
  </si>
  <si>
    <t xml:space="preserve">Concepto y/o Informe Juridico por Proceso </t>
  </si>
  <si>
    <t>Número de Arreglos directos finalizados</t>
  </si>
  <si>
    <t>Acta de arreglo directo</t>
  </si>
  <si>
    <t>Sedes contratadas para mejoramiento, ampliadas y/o construidas</t>
  </si>
  <si>
    <t>Listado de las sedes priorizadas a entregar al ejecutor de las obras</t>
  </si>
  <si>
    <t>830A</t>
  </si>
  <si>
    <t>Número de Procesos de terminación anticipada finalizados</t>
  </si>
  <si>
    <t>830B</t>
  </si>
  <si>
    <t>Número de Sedes con terminación anticipada reasignados.</t>
  </si>
  <si>
    <t>Acta de comité fiduciario con reasignación de proyectos</t>
  </si>
  <si>
    <t>830C</t>
  </si>
  <si>
    <t>Acta de procesos de arreglo directo entre Contratista y FFIE</t>
  </si>
  <si>
    <t>830D</t>
  </si>
  <si>
    <t>Número de listas de empresas elegibles para contratar obras.</t>
  </si>
  <si>
    <t>Lista de empresas elegibles para contratar obra.</t>
  </si>
  <si>
    <t>830E</t>
  </si>
  <si>
    <t>Número de Lista de empresas elegibles para contratar interventorías.</t>
  </si>
  <si>
    <t>Lista de empresas elegibles para contratar interventorías.</t>
  </si>
  <si>
    <t>830F</t>
  </si>
  <si>
    <t>Número de Actas de recibo a satisfacción de Sedes fase I suscritas</t>
  </si>
  <si>
    <t xml:space="preserve">Actas de recibo fase I </t>
  </si>
  <si>
    <t>830G</t>
  </si>
  <si>
    <t>Número de Proyectos en fase II iniciados</t>
  </si>
  <si>
    <t xml:space="preserve">Órdenes de inicio fase II </t>
  </si>
  <si>
    <t>Consultorías de las sedes educativas contratadas</t>
  </si>
  <si>
    <t>Diseños contratados entregados por sede</t>
  </si>
  <si>
    <t>Diagnostico de las sedes educativas contratado</t>
  </si>
  <si>
    <t>Fichas de diágnostico contratadas</t>
  </si>
  <si>
    <t>Número de beneficiarios atendidos con modelos educativos flexibles</t>
  </si>
  <si>
    <t xml:space="preserve">otro </t>
  </si>
  <si>
    <t xml:space="preserve">
Población Vulnerable</t>
  </si>
  <si>
    <t>Listado</t>
  </si>
  <si>
    <t>Número de beneficiarios atendidos con modelos educativos flexibles para la poblacion victima del conflicto armado</t>
  </si>
  <si>
    <t xml:space="preserve">proyecto de inversión </t>
  </si>
  <si>
    <t>Víctimas del Conflicto Armado</t>
  </si>
  <si>
    <t xml:space="preserve">contrato </t>
  </si>
  <si>
    <t>INTERNADOS</t>
  </si>
  <si>
    <t>Número de sedes educativas apoyadas en la implementación de acciones para el fortalecimiento de la estrategia de residencia escolar</t>
  </si>
  <si>
    <t>Número de entidades territoriales con estrategias para la prevención de riesgos sociales en los entornos escolares implementadas</t>
  </si>
  <si>
    <t>Más y mejor educación en la Colombia Rural</t>
  </si>
  <si>
    <t>_De_aquí_a_2030_asegurar_que_todos_los_jóvenes_y_una_proporción_considerable_de_los_adultos_tanto_hombres_como_mujeres_estén_alfabetizados_y_tengan_nociones_elementales_de_aritmética_</t>
  </si>
  <si>
    <t>ANALFABETISMO</t>
  </si>
  <si>
    <t>Número de personas beneficiarias con modelos de alfabetización</t>
  </si>
  <si>
    <t>Víctimas del Conflicto Armado
Población Vulnerable</t>
  </si>
  <si>
    <t xml:space="preserve">informe matrícula </t>
  </si>
  <si>
    <t xml:space="preserve">Para el reporte del mes de noviembre de 2019, se identifican 13.026  jóvenes, adultos y mayores matriculados en el CLEI 1 - SIMAT corte consolidado mes de octubre de 2019, de los cuales 5.543 han sido financiados por el Ministerio, 4043 (recursos víctimas) a través de los convenios 182/19, 183/19 y 197/19, atención realizada con modelos educativos flexibles para alfabetización; y 1500 (recursos Brechas)  en el convenio 110 de 2019, con la Universidad Surcolombiana de Neiva. Los 7.483 restantes corresponden a acciones lideradas por las Entidades Territoriales Certificadas en educación y Escuelas Normales Superiores, con acompañamiento del Ministerio de Educación. De igual manera de logró en este mes de noviembre la firma del contrato No. 277 de 2019 con ICETEX, a través del cual se constituyó el Fondo en Administración denominado Implementación de Estrategias Pedagógicas flexibles, el cual permitirá la atención de 20.000 jóvenes, adultos y mayores en la vigencia 2020 con instituciones de educación superior de alta calidad en articulación con las secretarías de educación que presenten propuestas al MEN para la prestación del servicio educativo del CLEI 1. </t>
  </si>
  <si>
    <t>BRECHARURALURBANA</t>
  </si>
  <si>
    <t>7,5%</t>
  </si>
  <si>
    <t>9,01%</t>
  </si>
  <si>
    <t xml:space="preserve">Porcentaje de avance del documento base de la política integral de educación rural </t>
  </si>
  <si>
    <t>* Documento borrador con el componente análisis de la situación (30%) se cumple en el mes de junio de 2019.
* Documento borrador con el componente de planeación de la política (30%) se cumple en el mes de septiembre de 2019.
* Documento borrador con el elmentos base de la política integral de educación rural desde la perpectiva de las estrategias de permanencia (Subdirección de Permanencia) en educación básica y media (40%) se cumple en el mes de diciembre de 2019.</t>
  </si>
  <si>
    <t xml:space="preserve">Porcentaje de avance del documento con estrategia de movilización hacia procesos de educación de adultos </t>
  </si>
  <si>
    <t xml:space="preserve">Adultos iletrados </t>
  </si>
  <si>
    <t>* Definición de estrategias de movilización para implementar procesos de alfabetación de personas mayores 15 años, con el fin de cumplir la defenida en el PND respecto a lareducción de la tasa de 5,2 a 4,2 (30%) se cumple en el mes junio de 2019.
* Descripción y costeo de cada una de las estretegias antes mencionadas (30%) se cumple en el mes septiembre de 2019.
* Documento borrador con las estrategias de movialización (40%) se cumple en el mes de diciembre de 2019.</t>
  </si>
  <si>
    <t>Número de secretarías de educación acompañadas para la construcción de planes de permanencia</t>
  </si>
  <si>
    <t xml:space="preserve">Proyecto de inversión </t>
  </si>
  <si>
    <t>Es la población de 0 a 11 grado, más 99(aceleración del aprendizaje)
Sector Oficial</t>
  </si>
  <si>
    <t xml:space="preserve">documento </t>
  </si>
  <si>
    <t>Porcentaje de avance del documento base de lineamiento sobre movilidad escolar en el país</t>
  </si>
  <si>
    <t>* Caracterización del estado de la movilidad escolar de las entidades territoriales (40%) se cunple en el mes de junio de 2019.
* Aticulación entre Ministerio de Transporte, Agencia Nacional de Seguridad Vial y Ministerio Educación Nacional para la identificación de los medios transporte no convecionales y su normatización (40%) se cumple en el mes de noviembre de 2019.
* Documento borrador para la implementación de la estrategia de movilidad escolar (20%) se cumple en el mes de diciembre de 2019.</t>
  </si>
  <si>
    <t>Número de entidades y organizaciones asistidas técnicamente</t>
  </si>
  <si>
    <t xml:space="preserve">población del Sistema de Responsabilidad Penal Adolescente </t>
  </si>
  <si>
    <t>Número de entidades territoriales certificadas con asistencia técnica para el fortalecimiento de la estrategia educativa del sistema de responsabilidad penal para adolescentes</t>
  </si>
  <si>
    <t>Fortalecimiento a la Gestión Territorial</t>
  </si>
  <si>
    <t xml:space="preserve">De aquí a 2030, asegurar que todas las niñas y todos los niños terminen la enseñanza primaria y secundaria, que ha de ser gratuita, equitativa y de calidad y producir resultados de aprendizaje pertinentes y efectivos. </t>
  </si>
  <si>
    <t>DESEMPEÑOETC</t>
  </si>
  <si>
    <t>Interno</t>
  </si>
  <si>
    <t>Haciendo equipo por una mejor gestión educativa - Fortalecimiento de la gestión educativa de las entidades territoriales certificadas</t>
  </si>
  <si>
    <t>Porcentaje de avance en la  implementacion una estrategia de fortalecimiento territorial a las 50 ETCs priorizadas</t>
  </si>
  <si>
    <t>Documentos intermedios de avance / Documento con el diseño y línea de implementación de una estrategia de fortalecimiento territorial a las 50 ETC priorizadas</t>
  </si>
  <si>
    <t>Haciendo equipo por una mejor gestión educativa - Artiuclación de los sistemas de información sectoriales</t>
  </si>
  <si>
    <t>Haciendo equipo por una mejor gestión educativa - Educación Sostenible</t>
  </si>
  <si>
    <t>Haciendo equipo por una mejor gestión educativa - Mejoramiento de la calidad de vida de los maestros</t>
  </si>
  <si>
    <t>% de avance en la estructuración de herramientas para la coordinación de la Asistencia Técnica Integral del VPBM</t>
  </si>
  <si>
    <t>FORTALECIMIENTO A LA GESTIÓN TERRITORIAL DE LA EDUCACIÓN INICIAL, PREESCOLAR, BÁSICA Y MEDIA. NACIONAL</t>
  </si>
  <si>
    <t>Documentos intermedios de avance / Informe consolidado de asistencia técnica integral coordinado por la Subdirección de fortalecimiento institucional en la vigencia 2019</t>
  </si>
  <si>
    <t>Porcentaje de avance en la  implementacion una estrategia para la cualificación de las secretarias de educación</t>
  </si>
  <si>
    <t>Documentos intermedios de avance / Documento técnico con desarrollo de una estrategia para la cualificación de las secretarias de educación</t>
  </si>
  <si>
    <t>OTROS SERVICIOS AUXILIARES</t>
  </si>
  <si>
    <t>Monitoreo y Control</t>
  </si>
  <si>
    <t>Porcentaje de ETC con visita de monitoreo y seguimiento al uso de los recursos del SGP</t>
  </si>
  <si>
    <t>Acto legislativo 01 de 2001, acto legislativo 04 de 2007, Ley 715 de 2001, Decreto 028 de 2008 y reglamentarios.</t>
  </si>
  <si>
    <t>Plan de seguimiento</t>
  </si>
  <si>
    <t xml:space="preserve">Porcentaje de ETC capacitadas en fortalecimiento en el uso y administración de los recursos </t>
  </si>
  <si>
    <t>Ley 715 de 2001, Decreto 028 de 2008 y reglamentarios.</t>
  </si>
  <si>
    <t xml:space="preserve">Listados de Asistencia a talleres y Memorias, orientaciones, guías, actas y respuesta a comunicaciones, </t>
  </si>
  <si>
    <t xml:space="preserve">Porcentaje de avance en la implementación del esquema de validación al reporte de cuentas maestras del sector </t>
  </si>
  <si>
    <t>Ley 715 de 2001
Ley 1753 de 2015 (art 140)
Resolución 12829 del 30 junio _ 2017
Resolución 3739 del 05 marzo _2018 
Resolución 660 del 06 de marzo_ 2018
Resolución 2248 del 30 de julio _2018</t>
  </si>
  <si>
    <t xml:space="preserve">
 Reportes validados  de información bancaria</t>
  </si>
  <si>
    <t xml:space="preserve">Porcentaje de solicitudes de reconocimiento de deudas laborales resueltas </t>
  </si>
  <si>
    <t xml:space="preserve"> Ley 1450 de 2011 (artículo 148) 
Ley 1753 de 2015 (artículo 59)</t>
  </si>
  <si>
    <t xml:space="preserve">Oficios de certificación y/o rechazo de los montos de la deuda </t>
  </si>
  <si>
    <t>Realización de un taller de líderes de inspección y vigilancia convocando a las 96 secretarías de educación</t>
  </si>
  <si>
    <t>RECURSOS HUMANOS DEL SECTOR</t>
  </si>
  <si>
    <t>Porcentaje de Vacantes provistas  por listas de elegibles departamentales y nacionales de convocatoria  2016</t>
  </si>
  <si>
    <t>Población que cumpla los requisitos para el ejercicio de la profesión docente</t>
  </si>
  <si>
    <t>Listado de asignación publicados en la pagina web de la CNSC</t>
  </si>
  <si>
    <t xml:space="preserve">Las audiencias públicas generales nacionales de la convocatoria directivos docentes y docentes 2016, se adelantó entre el 11 y el 15 de julio, alcanzando una asignación de 378 plazas. Los listados de asignacion pueden ser consulatdos a traves del enlace: https://www.cnsc.gov.co/index.php/audiencias-opec-339-a-425-de-2016-directivos-docentes-docentes-y-lideres-de-apoyo/category/1150-listado-de-asignacion-de-institucion-educativa-audiencia-nacional-339-a-425-de-2016-directivos-docentes-docentes-y-lideres-de-apoyo 
Consolidado del 4,03% de vacantes asiganadas </t>
  </si>
  <si>
    <t>Porcentaje de avance de seguimiento a los procesos asociados a la seguridad social de los educadores</t>
  </si>
  <si>
    <t>ETC</t>
  </si>
  <si>
    <t>Informes de avances y actas de reuniones</t>
  </si>
  <si>
    <t>Porcentaje de avance en la realización de los juegos deportivos zonales y encuentro folclórico del magisterio.</t>
  </si>
  <si>
    <t>FECODE</t>
  </si>
  <si>
    <t>ETC focalizadas para programas nacionales de bienestar laboral del sector educativo</t>
  </si>
  <si>
    <t xml:space="preserve">Circular de lanzamiento 
Comités de seguimiento (cada comité vale el (4 comites, Actas))
Espacio deportivos definidos 
Proceso contractal firmado </t>
  </si>
  <si>
    <t>Porcentaje de avance en plan de modernización BANEX versión 4,0</t>
  </si>
  <si>
    <t>Resolución del nuevo banco 
Comunicado de lanzamiento 
Aprobación de requerimientos a la fábirca de software (correo electronico oficializando) 
Prueba piloto: Resolución e informe de ejecución de la prueba piloto</t>
  </si>
  <si>
    <t>Porcentaje de avance en la elaboración del documento  de definición de bienestar laboral del sector educactivo</t>
  </si>
  <si>
    <t>Revisión conceptual y teórica sobre definición de Bienestar</t>
  </si>
  <si>
    <t>Contrato Firmado 
Marco conceptual 
Diagnostico de necesidades, aplicación y analisis de resultados 
Validación politica de bienestar 
Socialización de política de bienestar docente 10%</t>
  </si>
  <si>
    <t>Porcentaje de avance en la construcción del estatuto CNARP (Comunidades  negras, afrocolombianos, raizal y palenqueras)</t>
  </si>
  <si>
    <t>Pueblos étnicos</t>
  </si>
  <si>
    <t>Mesas de comisión IV en el año. (Cinco en el año cada una equivale al 10%)
Consulta a  consejo de estado. 
Proyecto propuesta de escalafon.  (documento)
Proyecto de articulado del estatuto CNARP (documento)</t>
  </si>
  <si>
    <t xml:space="preserve">Porcentaje de ETC focalizadas  con  Estudios técnicos de planta realizados </t>
  </si>
  <si>
    <t>Estudios técnicos de planta</t>
  </si>
  <si>
    <t>Porcentaje de Vacantes cubiertas por Banco Nacional de la Excelencia</t>
  </si>
  <si>
    <t>Informe mensual de provisión</t>
  </si>
  <si>
    <t>COBERTURAMEDIA</t>
  </si>
  <si>
    <t>Porcentaje de Estudios tecnicos de homologación</t>
  </si>
  <si>
    <t>ETC - MEN</t>
  </si>
  <si>
    <t>Informe de Estudios de homologación</t>
  </si>
  <si>
    <t>Etnoeducación</t>
  </si>
  <si>
    <t>2. Fortalecer la prestación de los servicios orientados al mejoramiento de la cobertura, calidad, eficiencia y pertinencia de la educación.</t>
  </si>
  <si>
    <t>Educación para la equidad de los grupos étnicos</t>
  </si>
  <si>
    <t xml:space="preserve">Documentos normativos expedidos </t>
  </si>
  <si>
    <t>Pueblos Indígenas</t>
  </si>
  <si>
    <t xml:space="preserve"> Documento expedido</t>
  </si>
  <si>
    <t>Documentos normativos publicados</t>
  </si>
  <si>
    <t>(pueblos indigenas, comunidades negras, afrocolombianas, raizales y palenqueras, y Pueblo Rrom)</t>
  </si>
  <si>
    <t>Documentos publicados</t>
  </si>
  <si>
    <t>Número de acompañamientos  para el desarrollo de modelos educativos interculturales</t>
  </si>
  <si>
    <t>ET con mayor presencia de atención educativa a Pueblos indigenas, comunidades negras, afrocolombianas, raizales y palenqueras, y Pueblo Rrom</t>
  </si>
  <si>
    <t xml:space="preserve">Actas de los talleres, listados de asistencia. Evidencias fotograficas </t>
  </si>
  <si>
    <t>Proceso implementado</t>
  </si>
  <si>
    <t>Informes</t>
  </si>
  <si>
    <t>Se revisaron y aprobaron los informes del equipo de atención a grupos étnicos</t>
  </si>
  <si>
    <t>Subdirección de Cobertura</t>
  </si>
  <si>
    <t>_De_aquí_a_2030_asegurar_que_todas_las_niñas_y_todos_los_niños_tengan_acceso_a_servicios_de_atención_y_desarrollo_en_la_primera_infancia_y_educación_preescolar_de_calidad_a_fin_de_que_estén_preparados_para_la_enseñanza_primaria_</t>
  </si>
  <si>
    <t>Educación inicial de calidad para el desarrollo integral</t>
  </si>
  <si>
    <t>EDUCACIONINICIAL</t>
  </si>
  <si>
    <t>Atención integral de calidad en grado transición</t>
  </si>
  <si>
    <t>Cobertura de educación inicial en preescolar. (LB 13%)</t>
  </si>
  <si>
    <t>Documento de investigación</t>
  </si>
  <si>
    <t>Sistema de Seguimiento al Desarrollo Integral de la Primera Infancia</t>
  </si>
  <si>
    <t>Porcentaje de cumplimiento oportuno del plan de trabajo para modificaciones al Sistema de Información SSDIPI</t>
  </si>
  <si>
    <t>SSNN-SIMAT</t>
  </si>
  <si>
    <t>Porcentaje de niños y niñas en preescolar con educación inicial en el marco de la atención integral, cuyas sedes cuentan con dotación para el fortalecimiento de ambientes pedagógicos en la primera infancia</t>
  </si>
  <si>
    <t>Evidencias del Lanzamiento y puesta en marcha de la estrategia de bienvenida y permanencia</t>
  </si>
  <si>
    <t>Rectoria de la educación inicial</t>
  </si>
  <si>
    <t>Unidades o sedes de la educación inicial públicos y privados registrados con procesos de acompañamiento técnico en educación inicial y preescolar</t>
  </si>
  <si>
    <t xml:space="preserve">Modelo de gestion a nuevas ETC </t>
  </si>
  <si>
    <t>Subdirección de Calidad</t>
  </si>
  <si>
    <t>Cualificación del Talento Humano</t>
  </si>
  <si>
    <t>Talento humano en procesos de formación inicial, en servicio y/o avanzada, que realiza acciones para la atención integral de la primera infancia.</t>
  </si>
  <si>
    <t>Listado de Maestras con acompañamiento situado en las instituciones educativas de preescolar</t>
  </si>
  <si>
    <t>VES</t>
  </si>
  <si>
    <t>_Dirección_de_Calidad_para_la_ES</t>
  </si>
  <si>
    <t>SUBDIRECCIÓN DE ASEGURAMIENTO DE LA CALIDAD DE LA EDUCACIÓN SUPERIOR</t>
  </si>
  <si>
    <t>_De_aquí_a_2030_asegurar_el_acceso_igualitario_de_todos_los_hombres_y_las_mujeres_a_una_formación_técnica_profesional_y_superior_de_calidad_incluida_la_enseñanza_universitaria_</t>
  </si>
  <si>
    <t>Agenda de impulso a la educación superior</t>
  </si>
  <si>
    <t>NUEVOSAC</t>
  </si>
  <si>
    <t>Fortalecimiento del Sistema de Aseguramiento de la calidad</t>
  </si>
  <si>
    <t>Porcentaje de avance en la consolidación del banco de elegibles para integrar las Salas de Evaluación de la CONACES.</t>
  </si>
  <si>
    <t>Compromisos Internos</t>
  </si>
  <si>
    <t>1. Contrato de la firma que ejecutará la 7° Invitación Pública
2. Invitación Pública abierta y publicada en la página web del MEN 
3. Resultados de la invitación. 
4. Informe de la Sesión de inducción de integrantes nuevos</t>
  </si>
  <si>
    <t>Porcentaje de avance en la estructuración el banco de pares</t>
  </si>
  <si>
    <t>1. Contrato con el operador
2. Base de datos de Pares por perfil y área, preliminar
3. Banco de pares esctructurado.</t>
  </si>
  <si>
    <t xml:space="preserve">Número de actividades de acompañamiento a las IES, planeadas y realizadas por el CNA </t>
  </si>
  <si>
    <t>Informe de actividades de  acompañamiento</t>
  </si>
  <si>
    <t xml:space="preserve">Número de decretos expedidos que regulan el nuevo sistema de aseguramiento de la calidad de la ES </t>
  </si>
  <si>
    <t>META PND 2018 - 2022</t>
  </si>
  <si>
    <t>Decreto expedido</t>
  </si>
  <si>
    <t>Con respecto al decreto que regula el nuevo SAC, y con base en los resultados de los talleres "Calidad ES de Todos" y el trabajo conjunto realizado con la Comisión Permanente, se planteó el proyecto de Decreto que fue pubicado para observaciones ciudadanas. Una vez realizados los ajustes pertinentes, se procedió a su radicación en el DAFP y posteriormente su radicación en Presidencia, para la correspondiente revisión y firma del Señor Presidente de la República. El Decreto entró en vigencia el 25 de julio de 2019.</t>
  </si>
  <si>
    <t>DIRECCIÓN DE LA CALIDAD PARA LA EDUCACIÓN SUPERIOR</t>
  </si>
  <si>
    <t xml:space="preserve">Número de Documentos, referentes, lineamientos, guías y resoluciones de calidad para la educación superior publicados y socializados.
</t>
  </si>
  <si>
    <t>Documentos, referentes, lineamientos, guías y resoluciones</t>
  </si>
  <si>
    <t>Número de participaciones en procesos de evaluación externa de certificación del modelo de acreditación colombiano con alcance al sistema nacional de acreditación con dos entes internacionales</t>
  </si>
  <si>
    <t>SUBDIRECCIÓN DE INSPECCIÓN Y VIGILANCIA</t>
  </si>
  <si>
    <t>Porcentaje de medidas preventivas y/o de vigilancia especial en IES gestionadas.</t>
  </si>
  <si>
    <t>Número de pares de Acreditación de Alta Calidad capacitados a través del curso de pares en modalidad B-Learning.</t>
  </si>
  <si>
    <t>Informe de pares capacitados a través del curso de pares en modalidad B-Learning.</t>
  </si>
  <si>
    <t>Informes de evaluación externa realizados por el ente internacional</t>
  </si>
  <si>
    <t>Con el fin de lograr las participaciones en procesos de evaluación externa de certificación del modelo de acreditación colombiano con alcance al sistema nacional de acreditación, se llevó a cabo la visita de Evaluación Externa del CNA por parte de la Red Iberoamericana para el Aseguramiento de la Calidad - RIACES, en el mes de mayo se recibió el informe del Proceso de Evaluación Externa adelantado con RIACES, se llevó a cabo su análisis y presentación de comentarios. En el mes de julio, en el marco del de proceso de evaluación externa con INQAAHE se delantó el informe de avances al plan de mejoramiento  y dependiendo de su revisión, se determinará si es necesaria realizar la visita de de seguimiento o si se realiza de manera virtual. En agosto, se incorporaron las observaciones y las recomendaciones dadas por RIACES en el informe de visita de mayo, al plan de mejoramiento del CNA para articularlo a las acciones que se estan adelantando y evaluar si es necesario abordar nuevas tareas y en septiembre se incorporaron los items del protocolo de reconocimiento a llevarse a cabo ante la WFME.  Durante el mes de octubre fue estudiado el informe del CNA por el Board de Inqaahe y se está a la espera de dictamen, así mismo se ha llevado a cabo la sistematización de los aportes hechos por la comunidad académica de medicina del apís durante el evento internacional el cual es parte de la hoja de ruta definida para el proceso de reconocimiento del CNA ante la WFME.  Mediante comunicación fechada el 28 de noviembre del año en curso, la Junta de INQAAHE apoya las acciones tomadas por la Comisión Evaluadora y confirma la alineación de CNA con INQAAHE GGP hasta noviembre de 2022.</t>
  </si>
  <si>
    <t>Porcentaje  de solicitudes atendidas de registro calificado radicadas por las IES en SACES para el año 2019</t>
  </si>
  <si>
    <t>Reporte de segumiento por etapas a las solicitudes de registro calificado radicadas por las IES en SACES</t>
  </si>
  <si>
    <t xml:space="preserve">Porcentaje de avance en el diseño y desarrollo del Nuevo sistema de información para el sistema de aseguramiento de la calidad </t>
  </si>
  <si>
    <t>1. Contrato de la empresa desarrolladora 
2. Informe diagnóstico del sistema SACES actual 
3. Documento de diseño para desarrollo del nuevo Sistema 
4. Informe del Desarrollo de la fase 1</t>
  </si>
  <si>
    <t xml:space="preserve">Porcentaje de implementación de nuevo modelo de Convalidaciones </t>
  </si>
  <si>
    <t>465A</t>
  </si>
  <si>
    <t xml:space="preserve">1. Nueva resolución de convalidaciones expedida
2. Informe de la Implementación del nuevo sistema de información para el proceso de convalidaciones 
3. Documento del Diseño e implementación de la operación del nuevo modelo de Convalidaciones (incluye fortalecimiento del SIG) 
4. Informe de la Implementación de la estrategia de comunicaciones para el nuevo modelo de Convalidaciones </t>
  </si>
  <si>
    <t xml:space="preserve">Porcentaje de avance en el diseño e implementación de una estrategia para la correcta conservacion y destinación de bienes y rentas de las IES </t>
  </si>
  <si>
    <t>Informe de avance del diseño e implementación de la estrategia para la correcta conservación y destinación de bienes y rentas de las IES</t>
  </si>
  <si>
    <t>Fortalecimiento de acciones preventivas y de vigilancia en la prestación del servicio por IES</t>
  </si>
  <si>
    <t>Porcentaje de procesos realizados a operadores y personas jurídicas no autorizadas, identificados por el MEN</t>
  </si>
  <si>
    <t>Documento con la evidencia de los procesos realizados a operadores y personas jurídicas no autorizadas, identificadas por el MEN</t>
  </si>
  <si>
    <t xml:space="preserve">En el marco de los procesos realizados a operadores y personas jurídicas no autorizadas, la Subdirección ha tenido conocimiento de 8 quejas
1.	2019-ER-050016: presunta oferta ilegal de programas de educación superior en la UNIIC, 
                2019-ER-158939: UNIIC
2.	2019-ER-084509 - Escuela Superior de Estudios Vocacionales
3.	2019-ER-085670 Instituto ENGLISH ZONE
4.	2019-ER-101947- Universidad Evangélica Nicaragüense Martin Luther King 
5.	2019-ER-111956 - EAE business School 
6.	2019-IE-023436: Aseguramiento da traslado del radicado 2019-ER-147416-Institución EDUFACIL, 
7.            2019-IE-024519: Aseguramiento da traslado del radicado 2019-ER-154495-Institución REPDI.
8.            2019-ER-180861: INSTITUCION UNIVERSITARIA GRAN CHINU
Se han realizado 8 visitas así:
•	Vista a FUNCOLDE: informe de Radicado 2019-ER-143780.
•	Vista a EAE Business School en Bogotá 06 de mayo -Acta de vista (se presenta acta porque no fue posible realización de la visita)
•	Vistas a la Universidad Cristiana de Antioquia: Informe de Radicado 2019-ER-180983 y Corporación latinoamericana de educación superior ambas en Medellín los días 30 y 31 de mayo: Informe de Radicado 2019-ER-180981
•	Vistas a la Universidad Nacional Indígena Intercultural de Colombia UNIIC (UAIICO) los días 08, 09 y 10 de julio: informe de Radicado 2019-ER-234379
•	Visita a la Fundación Detrás de Cámaras - Bogotá D.C. - 06 de septiembre
•	Visita a Institución Universitaria Gran Chinú - Córdoba chinú - 11 y 12 de septiembre
•	Visita a EduRed-EduFácil - Bogotá D.C. - 13 de septiembre
•	Visita a la Corporación de Estudios Vocacionales - Falan Tolima - 19-20 de septiembre08, 09 y 10 de julio.
Se han realizado 4 comités:
•	Fecha: 5 y 10 de abril 
Temas:  Programación vistas a Universidad Nacional Indígena Intercultural De Colombia-UNIIC, Universidad Cristiana Antioquia, Corporación Latinoamericana de Educación Superior, FUNCOLDE)
•	Fecha: 20 de mayo
Temas: 1. la visita de FUNCOLDE- plan a seguir respecto de esta institución acordado por los integrantes del comité, 2. Se presentaron los nuevos casos y las respectivas acciones a realizar para cada uno y 3. Se programaron visitas para EAE Business School en Bogotá.
•              Fecha: 02 de septiembre
Temas: Planeación devisitas mes de septiembre (Fundación Detrás de Cámaras - Bogotá D.C, Institución Universitaria Gran Chinú, EduRed-EduFácil-Bogotá D.C, Corporación de estudios vocacionales)
Conclusión: de las 8 quejas recibidas se ha realizado visita y se cuenta con informe de conclusiones y recomendaciones para 9 operadores.
En el mes de septiembre se realizaron 3 visitas a operadores, 1 vista de seguimiento a un operador que tiene orden de cesación desde el 2015 y se realizó comité el 2 de septiembre, así mismo se indica que para este mes no se recibieron requerimientos nuevos al respecto y ya se cuenta con una persona que esta realizando revisión de redes y medios de comunicación </t>
  </si>
  <si>
    <t>Porcentaje de visitas de inspección y vigilancia realizadas a programas de derecho de IES no acreditadas</t>
  </si>
  <si>
    <t>Informes de visitas a programas de derecho de IES no acreditadas</t>
  </si>
  <si>
    <t>En el marco del indicador "Porcentaje de programas de derecho de IES no acreditadas con visita de verificación", se cuenta con informe de diagnostico y plan de trabajo para realizar la planeación las visitas con acompañamiento de los pares a los programas de Derecho que en la actualidad cuentan con registro calificado, otorgado a IES no acreditadas, las visitas se comenzaran a ejecutar en las ultimas semanas del mes de Agosto. De igual manera, en agosto se realizó capacitación con el operador y se tiene una lista preliminar de los posibles pares para acompañamiento de las vistas, nos encontramos a la espera de la resolución de las calidades para los programas de derecho; en el mes de septiembre se realizo reunión con el Doctor Luis Enrique Silva del CNA en donde se aclararon las dudas y se determinaron enfoques de los acompañamientos que se realizaran a los programas de derecho, la fecha se encuentra en proceso de recaudación de antecedentes con los que cuenta la Subdirección de inspección y vigilancia y análisis de los informes de vistas realizadas anteriormente, para así poder determinar los puntos a mejora y las fortalezas de los programas de Derecho que no tienen acreditación de alta calidad del país; en el mes de octubre se recaudo la información sobre los antecedentes de los programas de Derecho.</t>
  </si>
  <si>
    <t>Porcentaje de IES con requerimientos de verificación y análisis sobre derechos pecuniarios (IES sin reporte o sin justificación del incremento por encima de IPC)</t>
  </si>
  <si>
    <t>Informes de seguimiento a los trámites realizados sobre derechos pecuniarios</t>
  </si>
  <si>
    <t>Respecto al indicador % de IES con requerimientos de verificación Y análisis sobre derechos pecuniarios, se verificaron los sistemas respecto a las IES que no realizaron reporte o fue por encima del IPC sin justificación;  en febrero se requirieron las 57 IES que no realizaron reporte; en marzo se requirieron las 72 IES que reportaron con un incremento por encima del IPC; para abril se realizaron 3 visitas: U. Tecnológica de Bolívar, Corp. Academia Superior de Artes y Corp. Universitaria U. de Colombia; en mayo se realizaron 2 visitas: Corp. Universitario-Latinoamericana y Corp. Universitaria Empresarial de Salamanca; en junio se realizaron 2 visitas: U. Tecnológica del Chocó y U. Cooper de Colombia sede Quibdó y se realizaron capacitaciones en Bogotá, Cartagena y Pereira, en Julio se realizaron 3 visitas U. Cooperativa de Colombia – Campus, U. Autónoma de B/manga, U. Cooperativa de Colombia – Seccional Bogotá y se realizaron capacitaciones en Medellín, Cali, B/manga y Bogotá, en el mes de agosto se realizaron 4 visitas U. COOPERATIVA DE COLOMBIA. SECCIONAL BOGOTÁ, U. DEL NORTE, U. COOPERATIVA DE COLOMBIA SECCIONAL MEDELLÍN Y ESTRUCTURA NACIONAL, U. DE LA AMAZONIA y se realizó capacitación en la Ciudad de Villavicencio; en el mes de Septiembre se realizaron 7 visitas ESAP - sede Medellín,  CORPORACIÓN ESCUELA SUPERIOR DE ADMINISTRACIÓN Y ESTUDIOS TECNOLÓGICOS -E.A.E., INTENALCO,  UNIVERSIDAD DEL VALLE  en la Ciudad de Cali, CORPORACIÓN UNIVERSITARIA REGIONAL DEL CARIBE- IAFIC en Cartagena, CORPORACIÓN POLITÉCNICO DE LA COSTA ATLÁNTICA en Barranquilla y POLITÉCNICO GRAN COLOMBIANO en Bogotá; en octubre se realizaron 2 visitas INST. NAL DE FORMACION TÉCNICA DE SAN JUAN DEL CESAR Y TECNOLOGICO DE PUTUMAYO EN LA CIUDAD DE MOCOA, asi mismo se envio comunicación a las 292 IES y sus secccionales la cual tiene como objeto indicar a las IES el procedimiento correcto para el cargue de los reportes de Derechos pecuniarios vigencia 2019 - 2020 (los informes de algunas vistas se encuentran en trámite).</t>
  </si>
  <si>
    <t>Porcentaje de avance en el diseño y pilotaje del programa de formación de la Escuela de Aseguramiento de la Calidad (Diseño, metodología, implementación, formación)</t>
  </si>
  <si>
    <t>1. Contrato interadministrativo formalizado
2. Documento del diseño de la escuela de Aseguramiento de la Calidad 
3. Informe de la Formación de pares</t>
  </si>
  <si>
    <t>_Dirección_de_Fomento_de_la_ES</t>
  </si>
  <si>
    <t>Dirección de Fomento de la Educación Superior</t>
  </si>
  <si>
    <t>De aquí a 2030, asegurar el acceso igualitario de todos los hombres y las mujeres a una formación técnica, profesional y superior de calidad, incluida la enseñanza universitaria.</t>
  </si>
  <si>
    <t>Apuesta para impulsar una Educación superior incluyente y de Calidad</t>
  </si>
  <si>
    <t>MARCO</t>
  </si>
  <si>
    <t>Transformacional</t>
  </si>
  <si>
    <t>Implementación del Sistena Nacional de Cualificaciones</t>
  </si>
  <si>
    <t>Porcentaje de avance en el diseño de catálogo de cualificaciones de 7 Subcategorías de la Economía Naranja</t>
  </si>
  <si>
    <t>Estrategia del MEN</t>
  </si>
  <si>
    <t>Documentos catálogo (2)</t>
  </si>
  <si>
    <t>Porcentaje de avance en el Diseño de Catálogo de cualificaciones en el Sector Construcción</t>
  </si>
  <si>
    <t>documento catálogo</t>
  </si>
  <si>
    <t>Formación de capital humano de alto nivel</t>
  </si>
  <si>
    <t>Número de IES que utilizan el servidio de bases de tados</t>
  </si>
  <si>
    <t>Informes de uso de las bases de datos por parte de las IES públicas y privadas</t>
  </si>
  <si>
    <t>Subdirección de apoyo a la gestión de la IES</t>
  </si>
  <si>
    <t>COBERTURAES</t>
  </si>
  <si>
    <t xml:space="preserve">Formación de capital humano de alto nivel </t>
  </si>
  <si>
    <t>Estudiantes de Licenciaturas de idiomas que adelantan estudios de idiomas en el exterior</t>
  </si>
  <si>
    <t>Docentes y estudiantes de Licenciaturas de idiomas de las IES</t>
  </si>
  <si>
    <t>Listado de beneficiarios
Informes de Fulbright</t>
  </si>
  <si>
    <t>Estudiantes matriculados en programas de maestría y doctorado</t>
  </si>
  <si>
    <t>Afrodescendientes</t>
  </si>
  <si>
    <t>TRANESRURAL</t>
  </si>
  <si>
    <t>Cierre de brechas regionales y urbano rurales</t>
  </si>
  <si>
    <t>Porcentaje de avance en la construcción de la estrategia para el fortalecimiento de la educación superior rural</t>
  </si>
  <si>
    <t xml:space="preserve">Documento del proyecto en alianza con IES para ampliar oferta rural </t>
  </si>
  <si>
    <t>Fortalecimiento de la Educación Superior pública</t>
  </si>
  <si>
    <t>IES públicas con proyectos destinados al mejoramiento de los factores de alta calidad</t>
  </si>
  <si>
    <t>Mesas de negociación con estudiantes</t>
  </si>
  <si>
    <t>IES Públicas</t>
  </si>
  <si>
    <t>Planes de Fomento</t>
  </si>
  <si>
    <t>Porcentaje de avance del diseño e implementación del laboratorio virtual de innovación educativa para la educación superior</t>
  </si>
  <si>
    <t>Cumplimiento de actividades Plan de trabajo</t>
  </si>
  <si>
    <t>Reconocimiento de la excelencia académica</t>
  </si>
  <si>
    <t>Estudiantes de alto rendimiento académico y bajos ingresos beneficiados por el componente de excelencia de Generación E</t>
  </si>
  <si>
    <t>Listado de beneficiarios
Estados de cuenta e informes de ICETEX</t>
  </si>
  <si>
    <t>Estudiantes beneficiados por el componente de equidad de Generación E</t>
  </si>
  <si>
    <t>Estudiantes de IES públicas</t>
  </si>
  <si>
    <t>Porcentaje de avance en la construcción de lineamientos para atención de violencia contra la mujer en las IES</t>
  </si>
  <si>
    <t>Documento con los lineamientos para atención de violencia contra la mujer en las IES</t>
  </si>
  <si>
    <t>Financiación de la Educación Superior</t>
  </si>
  <si>
    <t>Número IES con programas de bienestar y permanencia estudiantil con enfoque de educación inclusiva</t>
  </si>
  <si>
    <t>Programas de bienestar y permanencia estudiantil con enfoque de educación inclusiva</t>
  </si>
  <si>
    <t xml:space="preserve">Fortalecimiento de la oferta de formación TyT </t>
  </si>
  <si>
    <t>Porcentaje de avance en el diseño de la estrategia para el  fortalecimiento de la formación técnica y tecnológica</t>
  </si>
  <si>
    <t>Estudiantes matriculados en pregrado - Mejores bachilleres (adjudicado)</t>
  </si>
  <si>
    <t>Estudiantes con reconocimiento Mejores Bachilleres</t>
  </si>
  <si>
    <t>Informe de Gestión de Icetex del Fondo Mejores Bachilleres</t>
  </si>
  <si>
    <t>Estudiantes matriculados en  pregrado - Beca Omaira Sánchez (adjudicado)</t>
  </si>
  <si>
    <t xml:space="preserve">Bachilleres del municipio de Armero-Guayabal (Tolima) </t>
  </si>
  <si>
    <t>Informe de Gestión de Icetex del Fondo Beca Omaira Sánchez</t>
  </si>
  <si>
    <t>Estudiantes matriculados en  pregrado - Beca Luis Antonio Robles (adjudicado)</t>
  </si>
  <si>
    <t>Bachilleres del departamento de La Guajira</t>
  </si>
  <si>
    <t>Informe de Gestión de Icetex del Fondo Beca Luis Antonio Robles</t>
  </si>
  <si>
    <t>Estudiantes matriculados en pregrado - Fondo población con discapacidad (adjudicado)</t>
  </si>
  <si>
    <t>Bachilleres oon discapacidad</t>
  </si>
  <si>
    <t>Acta de adjudicación de junta administradora</t>
  </si>
  <si>
    <t>Estudiantes matriculados en  pregrado y postgrado - Fondo población indígena (adjudicado)</t>
  </si>
  <si>
    <t>Población indígena</t>
  </si>
  <si>
    <t>Estudiantes matriculados en pregrado y postgrado - Fondo comunidades negras (adjudicado)</t>
  </si>
  <si>
    <t>Población Afrodescendiente</t>
  </si>
  <si>
    <t>Estudiantes matriculados en pregrado  - Fondo población rrom (adjudicado)</t>
  </si>
  <si>
    <t>Población Rrom</t>
  </si>
  <si>
    <t>Estudiantes matriculados en  pregrado - Beca Jóvenes ciudadanos de paz (adjudicado)</t>
  </si>
  <si>
    <t>Estudiantes postulados por ONGs por sus valores democrátioos y solidarios</t>
  </si>
  <si>
    <t>Estudiantes matriculados en  pregrado - Fondo Población víctima del conflicto armado (adjudicado)</t>
  </si>
  <si>
    <t>Población víctima del conflicto armado</t>
  </si>
  <si>
    <t>Estudiantes matriculados en pregrado con subsidio a la tasa de interés, en época de estudio, a través de créditos adjudicados por el ICETEX</t>
  </si>
  <si>
    <t>Estudiantes con crédito Icetex</t>
  </si>
  <si>
    <t>Acta de ajdudicación del Comité de Crédito</t>
  </si>
  <si>
    <t>Estudiantes gradudados de pregrado con condonación del 25% de créditos otorgados por el ICETEX</t>
  </si>
  <si>
    <t>Informe de Gestión Vicepresidencia de Crédito y Cobranza de Icetex</t>
  </si>
  <si>
    <t>Estudiantes gradudados de posgrado con condonación de créditos otorgados por el ICETEX</t>
  </si>
  <si>
    <t>Estudiantes matriculados en pregrado con subsidio a la tasa de interés, en época de amortización, a través de créditos adjudicados por el ICETEX</t>
  </si>
  <si>
    <t>Estudiantes matriculados en pregrado - Mejores bachilleres (renovado)</t>
  </si>
  <si>
    <t>Estudiantes matriculados en pregrado - Fondo Ser Pilo Paga (renovado)</t>
  </si>
  <si>
    <t>Estudiantes beneficiarios Programa Ser Pilo Paga</t>
  </si>
  <si>
    <t>Estudiantes matriculados en  pregrado - Beca Omaira Sánchez (renovado)</t>
  </si>
  <si>
    <t>Estudiantes matriculados en  pregrado - Beca Luis Antonio Robles (renovado)</t>
  </si>
  <si>
    <t>Estudiantes matriculados en pregrado - Fondo población con discapacidad (renovado)</t>
  </si>
  <si>
    <t>Informe de Gestión de Icetex del Fondo Población con Discapacidad</t>
  </si>
  <si>
    <t>Estudiantes matriculados en  pregrado y postgrado - Fondo población indígena (renovado)</t>
  </si>
  <si>
    <t>Informe de Gestión de Icetex del Fondo Población Indígena</t>
  </si>
  <si>
    <t>Estudiantes matriculados en pregrado y postgrado - Fondo comunidades negras (renovado)</t>
  </si>
  <si>
    <t>Informe de Gestión de Icetex del Fondo Población Afrodescendiente</t>
  </si>
  <si>
    <t>Estudiantes matriculados en programas de pregrado  - Fondo población rrom (renovado)</t>
  </si>
  <si>
    <t>Informe de Gestión de Icetex del Fondo Población Rrom</t>
  </si>
  <si>
    <t>Estudiantes matriculados en  pregrado - Beca Jóvenes ciudadanos de paz (renovado)</t>
  </si>
  <si>
    <t>Informe de Gestión de Icetex del Fondo Jóvenes Ciudadanos de Paz</t>
  </si>
  <si>
    <t>Estudiantes matriculados en  pregrado - Fondo Población víctima del conflicto armado (renovado)</t>
  </si>
  <si>
    <t>Informe de Gestión de Icetex del Fondo Población Víctima</t>
  </si>
  <si>
    <t>Estudiantes matriculados en pregrado - Fondo población rural (renovado)</t>
  </si>
  <si>
    <t>Bachilleres población rural</t>
  </si>
  <si>
    <t>Informe de Gestión de Icetex del Fondo Población Rural</t>
  </si>
  <si>
    <t>Estudiantes matriculados en pregrado con subsidio a la tasa de interés, en época de estudio, a través de créditos renovados por el ICETEX</t>
  </si>
  <si>
    <t xml:space="preserve">Estudiantes matriculados en pregrado con subsidio de sostenimiento a través de créditos renovados por el ICETEX </t>
  </si>
  <si>
    <t>Estudiantes matriculados en programas de maestría y doctorado (adjudicado)</t>
  </si>
  <si>
    <t>0.1% mejores Saber PRO</t>
  </si>
  <si>
    <t>Informe de Gestión de Icetex del Fondo Mejores Saber PRO</t>
  </si>
  <si>
    <t>Estudiantes admitidos en programas de Maestría en Derecho Internacional Humanitario en el país</t>
  </si>
  <si>
    <t>Estudiantes matriculados en postgrado (adjudicado) - Becas Hipólita</t>
  </si>
  <si>
    <t>Estudiantes matriculados en  postgrado - Fondo excelencia docentes</t>
  </si>
  <si>
    <t>Docentes de Instituciones educativas oficiales</t>
  </si>
  <si>
    <t>Estudiantes matriculados en programas de maestría y doctorado (renovado)</t>
  </si>
  <si>
    <t>Subdirección Desarrollo Sectorial</t>
  </si>
  <si>
    <t>Porcentaje de metodologías diseñadas de nuevos recursos para el fortalecimiento de las IES Públicas</t>
  </si>
  <si>
    <t>Acuerdos con estudiantes</t>
  </si>
  <si>
    <t>Documentos metodológicos de distribución de nuevos recursos para IES Públicas</t>
  </si>
  <si>
    <t>Integración de los sistemas de información de Educación Superior</t>
  </si>
  <si>
    <t>Porcentaje de avance  en la  validación y análisis de estadísticas  y  modelos sectoriales</t>
  </si>
  <si>
    <t xml:space="preserve">Plan de Acción </t>
  </si>
  <si>
    <t>Estadísticas y modelos sectoriales publicados y analizados</t>
  </si>
  <si>
    <t xml:space="preserve">Porcentaje de avance en certificación del proceso estadístico </t>
  </si>
  <si>
    <t>Documentos metodológicos del proceso estadístico, certificado del proceso estadístico</t>
  </si>
  <si>
    <t>Porcentaje de avance en la elaboración de documentos técnicos y términos de referencia para la auditoría de los sistemas de información de educación superior</t>
  </si>
  <si>
    <t>Documentos metodológicos y anexos técnicos como insumo para el proceso contractual.</t>
  </si>
  <si>
    <t>Porcentaje de avance en el soporte funcional y técnico a la herramienta  HECAA</t>
  </si>
  <si>
    <t>Insumo de contratación y anexos técnicos en el contrato, contrato de actualización, licencia de actualización del software</t>
  </si>
  <si>
    <t>Porcentaje de Instituciones de Educación Superior a las que se les proporcionó asistencia funcional y técnica de los sistemas de información de educación superior</t>
  </si>
  <si>
    <t>Listados de asistencia a capacitaciones y asistencias técnicas, mesas de ayuda contestadas</t>
  </si>
  <si>
    <t>Mes</t>
  </si>
  <si>
    <t>Tipo de gasto2</t>
  </si>
  <si>
    <t>Producto proyecto de inversión</t>
  </si>
  <si>
    <t>Registro Presupuestal</t>
  </si>
  <si>
    <t>(Todas)</t>
  </si>
  <si>
    <t>Etiquetas de fila</t>
  </si>
  <si>
    <t xml:space="preserve">Suma de Valor Total </t>
  </si>
  <si>
    <t>Suma de Valor total 2</t>
  </si>
  <si>
    <t>Indicadores</t>
  </si>
  <si>
    <t>Peso presupuesto</t>
  </si>
  <si>
    <t>% Avance simple</t>
  </si>
  <si>
    <t>% Avance ponderado</t>
  </si>
  <si>
    <t>Dimensión programática</t>
  </si>
  <si>
    <t>Dimensión de Largo Plazo (ODS)</t>
  </si>
  <si>
    <t>Consecutivo</t>
  </si>
  <si>
    <t>No. PI</t>
  </si>
  <si>
    <t>UE</t>
  </si>
  <si>
    <t>Dependencia</t>
  </si>
  <si>
    <t>Sub dependencia</t>
  </si>
  <si>
    <t>Subdirección</t>
  </si>
  <si>
    <t>Dimensión o Eje Transversal
(Ver lista desplegable)</t>
  </si>
  <si>
    <t>Objetivo Estratégico</t>
  </si>
  <si>
    <t>Objetivo del SIG</t>
  </si>
  <si>
    <t>Meta Objetivos de Desarrollo Sostenible- ODS</t>
  </si>
  <si>
    <t>Indicador ODS</t>
  </si>
  <si>
    <t>Línea Base 2015</t>
  </si>
  <si>
    <t>meta 2018</t>
  </si>
  <si>
    <t xml:space="preserve">meta 2030 </t>
  </si>
  <si>
    <t>Eje estratégico PND 2018-2022</t>
  </si>
  <si>
    <t>Indicador de Resultado PND 2018-2022</t>
  </si>
  <si>
    <t>Responde a:</t>
  </si>
  <si>
    <t>Meta PND 2018-2022</t>
  </si>
  <si>
    <t>Línea base 2018</t>
  </si>
  <si>
    <t>meta 2019</t>
  </si>
  <si>
    <t>Avance cuantitativo Julio</t>
  </si>
  <si>
    <t>Avance descriptivo Julio</t>
  </si>
  <si>
    <t>Reporte Validado</t>
  </si>
  <si>
    <t>Observaciones</t>
  </si>
  <si>
    <t xml:space="preserve">Estrategia </t>
  </si>
  <si>
    <t xml:space="preserve">Indicador de producto </t>
  </si>
  <si>
    <t>Focalización</t>
  </si>
  <si>
    <t>Medio de Verificación</t>
  </si>
  <si>
    <t>Proyecto de Inversión 2019</t>
  </si>
  <si>
    <t>Tipo de gasto</t>
  </si>
  <si>
    <t>Cta. Prog.</t>
  </si>
  <si>
    <t>ObjG Proy.</t>
  </si>
  <si>
    <t>Ord SubP. Gasto</t>
  </si>
  <si>
    <t>Actividad Proyecto de Inversión</t>
  </si>
  <si>
    <t>Código producto proyecto de inversión</t>
  </si>
  <si>
    <t>Número del Plan de Compras</t>
  </si>
  <si>
    <t>Descripción de la necesidad (OBJETO CONTRACTUAL)</t>
  </si>
  <si>
    <t>CODIGO USO</t>
  </si>
  <si>
    <t>Cuenta</t>
  </si>
  <si>
    <t>Cuenta codigo SIIF</t>
  </si>
  <si>
    <t>Subcuenta</t>
  </si>
  <si>
    <t>Subcuenta Código SIIF</t>
  </si>
  <si>
    <t>Objeto</t>
  </si>
  <si>
    <t>Objeto Código SIIF</t>
  </si>
  <si>
    <t>Ordinal</t>
  </si>
  <si>
    <t>Ordinal Código SIIF</t>
  </si>
  <si>
    <t>Subordinal</t>
  </si>
  <si>
    <t>Subordinal Código SIIF</t>
  </si>
  <si>
    <t xml:space="preserve">item </t>
  </si>
  <si>
    <t>Código SIIF</t>
  </si>
  <si>
    <t>Subitem 1</t>
  </si>
  <si>
    <t>Subítem 2</t>
  </si>
  <si>
    <t>código SIIF</t>
  </si>
  <si>
    <t>Subítem 3</t>
  </si>
  <si>
    <t>Concepto de gasto</t>
  </si>
  <si>
    <t>Valor unitario</t>
  </si>
  <si>
    <t>cantidad (meses ó unidades)</t>
  </si>
  <si>
    <t>Rubro presupuestal</t>
  </si>
  <si>
    <t>Descripción del uso pesupuestal</t>
  </si>
  <si>
    <t>Uso presupuestal</t>
  </si>
  <si>
    <t>Valor Inicial</t>
  </si>
  <si>
    <t>Valor final</t>
  </si>
  <si>
    <t>22-01-01</t>
  </si>
  <si>
    <t>Transformar y fortalecer la gestión y la cultura institucional</t>
  </si>
  <si>
    <t>Julio</t>
  </si>
  <si>
    <t>2019-0097</t>
  </si>
  <si>
    <t>_Adquisición_de_bienes__y_servicios</t>
  </si>
  <si>
    <t>_ADQUISICIONES_DIFERENTES_DE_ACTIVOS</t>
  </si>
  <si>
    <t>_ADQUISICIÓN_DE_SERVICIOS</t>
  </si>
  <si>
    <t>03</t>
  </si>
  <si>
    <t>09</t>
  </si>
  <si>
    <t>C-2299-0700-8-0-2299058-02</t>
  </si>
  <si>
    <t>2019 - 0101</t>
  </si>
  <si>
    <t>2019 - 0103</t>
  </si>
  <si>
    <t>006</t>
  </si>
  <si>
    <t>01</t>
  </si>
  <si>
    <t>04</t>
  </si>
  <si>
    <t>2019-1125</t>
  </si>
  <si>
    <t>2019-0023</t>
  </si>
  <si>
    <t>_SERVICIOS_DE_SOPORTE</t>
  </si>
  <si>
    <t>05</t>
  </si>
  <si>
    <t>06</t>
  </si>
  <si>
    <t>Avance cuantitativo Agosto</t>
  </si>
  <si>
    <t>Avance descriptivo Agosto</t>
  </si>
  <si>
    <t>Agosto</t>
  </si>
  <si>
    <t>Avance cuantitativo Septiembre</t>
  </si>
  <si>
    <t>Avance descriptivo Septiembre</t>
  </si>
  <si>
    <t>Septiembre</t>
  </si>
  <si>
    <t>Avance cuantitativo Octubre</t>
  </si>
  <si>
    <t>Avance descriptivo Octubre</t>
  </si>
  <si>
    <t>Octubre</t>
  </si>
  <si>
    <t>Avance cuantitativo Noviembre</t>
  </si>
  <si>
    <t>Avance descriptivo Noviembre</t>
  </si>
  <si>
    <t>Noviembre</t>
  </si>
  <si>
    <t>Avance cuantitativo Diciembre</t>
  </si>
  <si>
    <t>Avance descriptivo Diciembre</t>
  </si>
  <si>
    <t>Diciembre</t>
  </si>
  <si>
    <t xml:space="preserve">Durante el 2019 , el Ministerio de Educación fortaleció su interacción con la ciudadanía a través de www.mineducacion.gov.co Al finalizar el mes de diciembre de 2019, 1.246.890 personas accedieron a la información y servicios disponibles en la página web del Ministerio de Educación Nacional, https://www.mineducacion.gov.co/portal/ para un total de 21.080.549 de visitas.
</t>
  </si>
  <si>
    <t xml:space="preserve">El 2019, cerró con una comunidad de 1.002.302 seguidores, lo que nos ha permitido visibilizar con efectividad y mayor alcance las diferentes acciones realizadas en el sector Educación.
En esta vigencia el número de seguidores superó el millón así:
288.631 seguidores de Facebook Mineducación, 614.256 seguidores de Twitter Mineducación, 15.471 seguidores del Canal YouTube MIneducación  
37.617 seguidores de Instagram, Mineducación 
16.832 seguidores Twitter PTA
7.670 seguidores Youtube PTA y 
21.825 seguidores Twitter ministra María Victoria Angulo.
</t>
  </si>
  <si>
    <t xml:space="preserve">Durante el mes de diciembre, se realizaron 195 productos comunicativos divulgados a través de los canales y medios internos, con el fin de informar, movilizar y sensibilizar a los servidores frente a la visión estratégica del MEN. 
En este mes continuamos divulgando nuestros contenidos por los canales y medios internos como son: 
El Pregonero, Radio MEN, Pantallas, MENsajes de Interés, como medios activos, directos y participativos del Ministerio. 
Al finalizar el mes de diciembre alcanzamos un acumulado de 2.677 productos divulgados en dichos medios.   </t>
  </si>
  <si>
    <t xml:space="preserve">En cuanto a la divulgación de los ejes estratégicos en comunicaciones, se alcanzó un avance del 100%, atendiendo a los ejes estratégicos en materia educativa propuestos en el Plan Nacional de Desarrollo 2018-2022 'Pacto por Colombia, Pacto por la equidad'., y las demás estrategias encaminadas a divulgar los temas de interés que en la actualidad genera el ministerio. 
Con este porcentaje alcanzado se buscamos fortalecer y promover los índices de apropiación de la política educativa del Gobierno Nacional al sector educativo y la comunidad en general. </t>
  </si>
  <si>
    <t>En el mes de diciembre se brindó asesoramiento logístico, avanzada de reconocimiento, organización logística y acompañamiento a 7 eventos realizados y adicionalmente se realizó el acompañamiento a 12 eventos. 
Con la realización de estos 19 eventos acumulamos un total de 172 eventos frente a la meta proyectada.</t>
  </si>
  <si>
    <t xml:space="preserve">Entre el 1° y 31 de diciembre de 2019 se registraron 102 acciones comunicativas gestionadas por el equipo de Comunicación Externa de la OAC, en las cuales se incluyen las notas publicadas en la sección prensa de la web de Mineducación, las notas del boletín Mineducación en Medios, la atención a solicitudes de medios de comunicación y la atención a medios por parte de voceros de la Entidad.   
Dentro de los temas más relevantes de este periodo se cuentan la final de Supérate con el Saber, el informe de la Misión de Sabios, la entrega de infraestructura educativa de diferentes colegios del país, acuerdos de educación superior, convalidaciones, lanzamiento sistema maestro y programa Generación E, entre otros.
De acuerdo con esto, para  diciembre se alcanza la meta establecida para la vigencia 2019 de 1300 acciones comunicacionales externas, y se sobrepasa en 198 acciones adicionales.                                                                                                                                                                                                           </t>
  </si>
  <si>
    <t>Durante el mes de diciembre se llevaron a cabo reuniones para gestión de alianzas con Cuatro (4) aliados. Dichas reuniones fueron realizadas con la  Embajada de Finlandia, Fundación Lego, aeioTU y Global Humanitaria.
En el mes de diciembre se gestionaron alianzas que dieron como resultado cooperación por $18.587.381.322, de la siguiente manera: 
1. Cooperación Financiera por valor de $1.650.000.000, Modificación 1 convenio 183 de 2019 de alianza suscrita con Consejo Noruego para refugiados NRC
2.  Cooperación técnica cuantificada en $16.937.381.322 así: 
     a) Fundación Plan, World Visión, NCR y Save the Children Colombia (Programa de Educatión Can Not Wait). cuantificada en  $634.235.050
     b) WFP- Programa Mundial de Alimentos - PMA (Apoyo a los migrantes mediante el Programa de Alimentación Escolar). cuantificada en $7.878.354.240
     c) UNICEF  para modelos de preescolar rural, Escuela en Paz, Etnoeducación, Flujo Migratorio y Escuelas seguras y protectoras en zonas afectadas por el conflicto armado., cuantificada en $8.424.792.032.
Se alcanza la meta durante el año 2019, gestionando alianzas que dieron como resultado cooperación por $43.834.197.549, de la siguiente manera: 
        1. Cooperación técnica cuantificada en $20.604.841.523.
        2. Cooperación financiera por valor de $23.229.356.026, en alianza suscritas con diferentes aliados.</t>
  </si>
  <si>
    <t>Se cumple la meta en el mes de julio de 2019.  Los eventos que participó el Ministerio de Educación fueron:
1. Foro Mundial de Educación  - EWF del 20 al 23 de enero/19, que se realizó en Londres - Reino Unido.
2. Comité Global de dirección del ODS4 - RC2030 se llevó a cabo en París en marzo 11 y 12 de 2019.
3. Foro Politico de Alto Nivel del Consejo Económico y Social de la Organización de las Naciones Unidas del 15 al 18 de julio de 2019, realizado en Nueva York.</t>
  </si>
  <si>
    <t>Para promover la internacionalización de la educación superior de Colombia y posicionar al país como un destino de educación de calidad el Ministerio de Educación participó:
1. Feria NAFSA que se llevó a cabo en Washington D.C. del 26 al 31 de mayo de 2019.
2. Conferencia Internacional de Educación Superior  EAIE se realizó del 24 al 29 de septiembre de 2019 en Helsinki.
3. Congreso de las Américas sobre Educación Internacional (CAEI) del 23 al 25 de octubre de 2019 relaizado en Colombia.</t>
  </si>
  <si>
    <t>La meta se cumplió en mayo</t>
  </si>
  <si>
    <t xml:space="preserve">Consolidación de la última versión del Plan Sectorial (v7). Una copia impresa de este documento se entregó al Despacho de la Ministra. Se construyó una propuesta gráfica del documento y una infografía. </t>
  </si>
  <si>
    <t xml:space="preserve">Durante este periodo se acompañó a las áreas en la construcción y formulación del PAI, en la última semana de diciembre se recibieron los anexos presupuestales finales, con esta infromación se realizó la propuesta de la resolución de desagregación del presupuesto 2020.  Se sube como evidencia el PAI consolidado publicado en el link de transparencia. El PAI final consolidado se publica el 31 de enero. </t>
  </si>
  <si>
    <t>La meta se cumplió en el mes de junio</t>
  </si>
  <si>
    <t>la meta se cumplió en el mes de julio</t>
  </si>
  <si>
    <t xml:space="preserve">Se participó en 7 reuniones de trabajo en el marco de la comisión de alto nivel que ajuste el SGP, para las cuales la Oficina Asesora de Planeación en coordinación con el VEPBM, especialmente con la Dirección de Fortalecimiento y la Subdirección de Monitoreo y Control, construyeron un modelo de financiación sostenible (en recursos requeridos y tiempo) de las brechas actuales de la educación preescolar basica y media, el cual requirió actualizar y presentar las proyecciones requeridas asociadas a los ingresos y los gastos en dichos niveles educativos. Como resultado de lo anterior, el Ministerio de Hacienda y el DNP cuentan con un borrador inicial de reforma a los artículos 356 y 357 de la CP que ajusten la conformación y el crecimiento del SGP. Todas las evidencias relacionadas con el cumplimiento de este tema son de caracter confidencial, en consecuencia deben ser solicitadas directamente al Jefe de la Oficina Asesora de Planeación </t>
  </si>
  <si>
    <t xml:space="preserve">Se finalizaron las actividades asociadas al cierre financiero de la vigencia, especialmente las asociadas a la formalización y socialización del último Documento de Distribución del SGP de la vigencia 2019 (DD_SGP_038), publicado por el DNP, en el cual se presenta  el cierre definitivo de la financiación de la vigencia 2019, asi como en las actividades que permitieron garantizar que se financiara la totalidad de los gastos de las entidades territoriales, especialmente los de nomina. Las evidencias de estos avances pueden ser consultadas en el Documento de Distribución DD-SGP-038 y su respectivo anexo. Tambien en los 90 oficios enviados a las Entidades Territoriales Certificadas en Educación que tuvieron complemento   </t>
  </si>
  <si>
    <t xml:space="preserve">Antes de finalizar la vigencia 2019 se realizaron una serie de escenarios financieros, de los cuales se decidió que para distribuir los recursos del SGP 2020 se utilice la misma metodología utilizada en 2019 y que esta se ajuste durante 2020 de acuerdo a lo que decida la Comisión de Alto Nivel que presente el acto legislativo que ajuste el monto de la bolsa del SGP. Las evidencias del avance relacionado con la decisión tomada puede ser consultada en el Documento de Distribución DD-SGP-040 de 2020 y su respectivo anexo. Las relacionadas con los escenarios financieros son de caracter confidencial, en consecuencia deben ser solicitadas directamente al Jefe de la Oficina Asesora de Planeación </t>
  </si>
  <si>
    <t>La meta se cumplió en junio</t>
  </si>
  <si>
    <t>la meta se cumplió en junio</t>
  </si>
  <si>
    <t>En el marco del Sistema Nacional de Indicadores se realizó el Anuario Estadístico con información de la vigencia 2018, teniendo en cuenta referentes nacionales e internacionales.</t>
  </si>
  <si>
    <t>Se elaboran los anuarios estadísticos de las Entidades Territoriales Certificadas 2005 a 2018.</t>
  </si>
  <si>
    <t>Se elaboran dos boletines en los cuales se evidencia el seguimiento y evaluación a la gestión del sector educativo cuyas temáticas son: i) Trayectorias educativas; y ii) Visión 2019 en Educación. Una revisión al cumplimiento de las metas propuestas.</t>
  </si>
  <si>
    <t>En el mes de diciembre, se entrega y socializa ficha de visualización de indicadores del Ministerio de Educación Nacional con información para Preescolar, Básica y Medida  de:  matrícula, programa Jornada Única, programa alimentación escolar, programa todos a aprender, infraestructura y primera infancia. En Educacíon Superior se actualiza la información de matrícula y programa generación E, para las vigencias 2018 y 2019.
 https://app.powerbi.com/view?r=eyJrIjoiMWJhMTFlZWYtMjdmYS00YjNjLThlNzctZmU4NzUyZDQzZmZkIiwidCI6IjMxZmNmYjNmLThhMGItNGFiNS1iNzkyLTc0YzkwNjJiOWM4ZSIsImMiOjR9</t>
  </si>
  <si>
    <t>El proceso de consolidación definitiva de 2018 se realizó en el mes de junio y con base en los datos de matrícula, se publicó la información estadística en el mes de septiembre. La evidencia se puede encontrarn en el Micrositio Planeación/Grupo información/Indicadores/Matricula EPByM</t>
  </si>
  <si>
    <t>Se realizan los consolidados mensuales programados para el año.  Se genera y pública el último reporte de matricula con corte a 30 de noviembre 2019.  La evidencia se puede encontrarn en el Micrositio Planeación/Grupo información/Indicadores/Matricula EPByM</t>
  </si>
  <si>
    <t>Con base en el consolidado de matrícula con corte al 30 de noviembre de 2019, se le aplican las reglas de validación y se elabora el informe sobre la calidad de los registros de SIMAT, los cuales son enviados por la firma Auditora a la Secretarías de Educación de las ETC.  La evidencia se puede encontrarn en el Micrositio Planeación/Grupo información/Indicadores/Matricula EPByM</t>
  </si>
  <si>
    <t>Durante el mes de noviembre se continuó con la ejecución de la estrategia por medio de la cual se dio respuesta a 8 solicitudes recibidas por correo electronico y que fueron radicadas por el Sistema de Gestión Documental.</t>
  </si>
  <si>
    <t>EL indicador de tasa de éxito procesal para el mes de Diciembre, presenta un cumplimiento del 96,67% es decir que de los 30 casos terminados en contra del MEN, 29  fallaron a favor del  Ministerio, es decir que tan solo 1 caso presentó caso desfavorable. El indicador presenta una semaforización  en verde con un Porcentaje de cumplimiento con respecto a la meta la cual es del 80% del 100%.”</t>
  </si>
  <si>
    <t>El indicador de variación de demandas para el segundo semestre de 2019 presenta una variación negativa del 20,6% es decir que se disminuyeron las demandas en 48 casos al pasar de 233 del primer semestre del año 2018 a 185 del primer semestre del año 2019. La tendencia es decreciente y el porcentaje de cumplimiento con respecto a la meta es del 100%.</t>
  </si>
  <si>
    <t>El indicador de Correlación de solicitudes de conciliación no aprobadas en el comité y los procesos perdido en primera instancia para el segundo semestre 2019, presenta un porcentaje de 16,58% que corresponde a tan solo 31 casos perdidos con respecto 187 casos de solicitud de conciliación; la tendencia es decreciente y el porcentaje de cumplimiento con respecto a la meta la cual es del 20% se cumple en un 100%</t>
  </si>
  <si>
    <t>En diciembre, de 95 conceptos externos aprobados, 94 se aprobaron a tiempo y 1 se aprobó de manera extemporánea. De dicha situación se llamó la atención a los abogados sobre el índice de oportunidad, la importancia de dar respuesta a las peticiones a tiempo, y se hará especial seguimiento de esta situación.</t>
  </si>
  <si>
    <t xml:space="preserve">Acerca de este indicador sobre la oportunidad en la emisión de  conceptos externos, se revisaron las bases del grupo de conceptos concluyéndose que en el mes de diciembre se aprobaron 03 conceptos internos dentro de los términos establecidos. </t>
  </si>
  <si>
    <t>Durante el mes de Diciembre se contestaron 475 acciones de tutela, 107 impugnaciones, 29 cumplimientos, 68 incidentes por desacato y se solicitaron 154 insumo</t>
  </si>
  <si>
    <t>Durante el mes de diciembre se tramitaron 15 proyectos normativos, los cuales fueron  6 resoluciones, 5 decretos, 3 circulares y 1 directiva.</t>
  </si>
  <si>
    <t>Durante el mes de diciembre por medio de la gestión del grupo de cobro coactivo se recaudó un total de $45.099.532,86. Adicionalmente, en el transcurso del mes de diciembre se recaudo mediante titulos judiciales un total de $290.438.800,59.</t>
  </si>
  <si>
    <t xml:space="preserve">Durante el mes de diciembre se dio respuesta a un total de 112 solicitudes, evidenciando un cumplimiento del 100% en el seguimiento por parte de la OCI. La oportunidad de las respuestas por parte de las dependencias a Entes de Control fue del 100% en razón a que no se generaron respuestas extemporáneas. </t>
  </si>
  <si>
    <t xml:space="preserve">La segunda sesión del Comité Institucional de Coordinación de Control Interno se realizó el 18 de noviembre de 2019, cabe anotar que las actas son firmadas en la próxima sesión que se realiza del Comité.                          
</t>
  </si>
  <si>
    <t xml:space="preserve">La segunda sesión del Comité Sectorial de Auditoría se realizó el 25 de noviembre con el fin de dar cumplimiento a la resolución del Ministerio de Educación Nacional. Se anexa listado con los asitentes al comité y el acta en borrador, debido a que la firma se realizará en la próxima sesión.                                                                      </t>
  </si>
  <si>
    <t>En el mes de julio se realizó la consolidación del estado de la gestión del riesgo.                                          
El segundo consolidado se realizó con los resultados obtenidos en el segundo semestre.</t>
  </si>
  <si>
    <t xml:space="preserve">La OCI ha efectuado 17 auditorias al sistema integrado de gestión, 5 auditorias especiales (DNDA, Crédito Externo y Donaciones, Sistema de Gestión de Seguridad y Salud en el Trabajo, Plan Estratégico de Seguridad Vial y Política de Participación Ciudadana - Control Social) y 15 auditorias de gestión, para un total de 37 auditorias con corte a 31 de diciembre de 2019. Es de anotar que 2 auditorias quedaron en proceso para cerrarse en el primer trimestre de 2020. 
</t>
  </si>
  <si>
    <t xml:space="preserve">Con el fin de promover la cultura de autocontrol en el Ministerio, la Oficina de Control Interno desarrollo una estrategía lúdica la cual se ejecutó durante la segunda semana de diciembre.                                                                                                             
</t>
  </si>
  <si>
    <t>En el mes de octubre se culminó el seguimiento con corte a 30 de septiembre y se realizó la correspondiente consolidación en el mes de noviembre. 
El consolidado de los 4 seguimientos realizados durante el año se encuentran publicados en la pagina web en el link de transparencia.</t>
  </si>
  <si>
    <t>Se dio cumplimiento al 100% de la meta asociada a entidades o instituciones asistidas técnicamente en Innovación Eductaiva. Para la vigencia 2019, se lograron realizar 54  AT, logrando con esto un cumplimiento del 108%.</t>
  </si>
  <si>
    <t>Se dio cumplimiento al 100% de la meta propuesta para la vigencia 2019 relacionada con la formación de docentes y/o directivos docentes. En el marco de la implementación de la estrategia Aprender Digital, el cual es un modelo escalable que busca el fomento a la innovación y transformación de prácticas con uso de tecnologías digitales. En el marco de la implementación de Aprender Digital se intervinieron 200 Instituciones Educativas de 14 Secretarías de Educación, pertenecientes a 36 municipios en 9 departamentos.</t>
  </si>
  <si>
    <t xml:space="preserve">Se dio cumplimiento al 100% de la meta propuesta para la vigencia 2019 relacionada con las instituciones educativas acompañadas. Total 470 IE:  200 IE Aprender Digital; 220 Talento Digital e Industrias Creativas; 50 IE  focalizadas de Jornada única (Aprender Digital)
</t>
  </si>
  <si>
    <t>Se dio cumplimiento al 100% de la meta propuesta para la vigencia 2019 relacionada con los contenidos educativos para Educación Preescolar Básica y Media publicados. Total: 450 contenidos publicados.</t>
  </si>
  <si>
    <t xml:space="preserve">En el mes de diciembre se finalizó la construcción del documento "Lineamientos y orientaciones para el fomento a lainnovación educativa". Este documento se construyó con la participación de  expertos representantes de Secretarías de Educación, docentes, directivos docentes e investigadores de Universidades. El documento se contruyó con la participación del grupo de investigación de la Facultad de Educación, de los investigadores de la Facultad de Ciencias Económicas, expertos en diseño y evaluación de políticas públicas y de los investigadores del centro  para el Aprendizaje, enseñanza y la evaluación de la Pontificia Universidad Javeriana. </t>
  </si>
  <si>
    <t>En el mes de diciembre se finalizó la construcción del documento "Marco de Competencias TIC". En esta versión se incluyeron las observaciones sugeridas en las dos mesas de trabajo realizadas en las ciudades de Montería y Bogotá, por parte de  expertos representantes de Secretarías de Educación, docentes, directivos docentes e investigadores de Universidades. El documento se contruyó durante el segundo semestre del 2019, con la participación del grupo de investigación de la Facultad de Educación, de los investigadores de la Facultad de Ciencias Económicas, expertos en diseño y evaluación de políticas públicas y de los investigadores del centro  para el Aprendizaje, enseñanza y la evaluación de la Pontificia Universidad Javeriana. Este documento se complementó  con el diseño de un marco de orientaciones para el Fomento a la Innovación Educativa, dirigidos para docentes y directivos de instituciones educativas. Se diseñó adicionalmente el prototipo de un kit de herramientas pedagogicas que facilite su implementación.</t>
  </si>
  <si>
    <t>1. Realización de la segunda visita de acompañamiento al INCI el 16 de diciembre y a Fodesep el 18 de diciembre. 
El 16 de diciembre se realizó reunión virtual con el ITFIP, teniendo en cuenta que no se pudo realizar la visita, sin embargo se adelantaron los temas correspondientes.  
Realización del taller de seguridad digital dirigido a las EAVs el 5 de diciembre de 2019.
2. Con el apoyo de MinTIC se han venido realizando ejercicios para apropiar el procedimiento definido en la política de gobierno digital, con DataSync para cargar en datos.gov.co los conjuntos de datos priorizados  para la automatización. 
3. Participación en reunión citada por MinTIC para continuar con el proceso de interoperabilidad entre DPS y MEN a través de servicios web.</t>
  </si>
  <si>
    <t>Como parte de la implementación del SGSI para el proceso de Gestión de Servicios TIC se realiza la entrega a la SDO del Manual de Seguridad Digital para revisión y publicación, cumpliendo con todos los controles que dicta la norma y el MSPI</t>
  </si>
  <si>
    <t>Dentro del nuevo documento de administración del riesgo se realiza la estimación de éste, para así realizar una valoración a la hora de identificar los posibles riesgos en el proceso de gestión de servicios TICs</t>
  </si>
  <si>
    <t>Todos los proyectos asignados a la Fábrica de Software fueron implementados y cerrados, siendo así reporto el 100%.</t>
  </si>
  <si>
    <t>El promedio de uso de almacenamiento de capacidad de disco registrado durante el período correspondiente al mes de diciembre de 2019 es de 57,77%, este valor no supera el umbral definido para el indicador del 90% indicado o recomendado por el fabricante. Sin embargo, si afecta la funcionalidad de alta disponibilidad con la que cuenta la plataforma tecnológica del MEN. 
El incremento en capacidad corresponde al aprovisionamiento de nuevos Servidores para soportar las solución TEAM y telefonía IP</t>
  </si>
  <si>
    <t>Durante el mes de diciembre no se recibieron propuestas nuevas de Secretarías de Educación para la emisión de los conceptos técnicos por parte del Programa Conexión Total, para los proyectos de conectividad escolar.</t>
  </si>
  <si>
    <t>Media Commerce Partner S.A.S.
La disponibilidad de la infraestructura de conectividad fue de 99.83% con la novedad, que se presenta una afectación masiva en ITX UNE donde se vieron afectados los 9 enlaces. 
Tiempo de indisponibilidad 78 Minutos.
Centurylink Colombia S.A.
Para el mes de diciembre de 2019 no se
presentaron indisponibilidades de la infraestructura del DataCenter externo COL-XV que afectara el servicio de Collocation y Nube privada. 
Por tanto, la disponibilidad fue del 100%
UNE EPM Telecomunicaciones S.A.
Para el mes de diciembre de 2019
se presentaron las siguientes indisponibilidades, indisponibilidad de los
servidores de HPC, la cual nos da como resultado una disponibilidad en ambos
DataCenter de 99.99%
Entonces la disponibilidad de los servicios TI es de 99,94% (Corresponde al promedio de la disponibilidad de los tres (conectivida; Collocation y nube Privada; Servidores HPC)</t>
  </si>
  <si>
    <t>Para este periodo, se profirieron  autos de fondo, con el fin de tramitar y avanzar con la meta propuesta así: 
Dos (2) Autos de archivo correspondientes al año 2016.
Igualmente  como se muestra en el informe, 12 procesos disciplinarios fueron gestionados y presentan finalización de etapa con decisión de fondo diferente terminación, por lo tanto estos se tendran en cuenta como rezago para la metas de 2020.</t>
  </si>
  <si>
    <t>Para este periodo no se reporta la realizacion de actividades, la meta fijada se cumplio en el mes de octubre.</t>
  </si>
  <si>
    <t xml:space="preserve">Durante el mes de diciembre no se adelantaron Comites de Secretaria General, no obstante para garantizar la realización de las actividades previstas para el cierre de la vigencia 2019  e inicio de la vigencia 2020 se adelantaron reuniones de seguimiento con cada uno de los Subdirectores y jefes de Oficina. </t>
  </si>
  <si>
    <t>Las 14 actividades programadas para el mes de diciembre se cumplieron en su totalidad, dando un porcentaje de avance del 10,48% con relación a las 124 actividades del plan de mantenimiento. Las actividades realizadas fueron:
* Mantenimiento de Plantas Eléctricas.
* Mantenimiento de Planta Telefónica.
* Mantenimiento de Ascensores Schindler.
* Mantenimiento de Ascensor Privado Orona.
* Mantenimiento del edificio.
* Mantenimiento de Aires acondicionados. 
* Mantenimiento de Equipos red contra incendios.
* Inspección y prueba preliminar equipos contra incendios y eyectoras.
* Mantenimiento de Equipos de presión de agua potable y bombas eyectoras. 
* Aseo de Tanques de Agua Potable.
* Pruebas de laboratorio de agua potable.
* Mantenimiento a los equipos de control de acceso.  
* Mantenimiento a desagues y bajantes en cubierta. 
* Limpieza de cañuelas perimetrales</t>
  </si>
  <si>
    <t>Durante el mes de Diciembre se recibieron 67 mesas de ayuda para mantenimiento de vehículos, fueron respondidas oportumente 66 para un porcentaje de cumplimiento del 98,5%, 1 mesa de ayuda se cerró con posterioridad a la fecha límite establecida, sin embargo el servicio solicitado fue prestado oportunamente.</t>
  </si>
  <si>
    <t xml:space="preserve">En el mes de diciembre se consumieron 616,36 galones de combustibles logrando un ahorro del 10,98%, con relación al ahorro programado. </t>
  </si>
  <si>
    <t>En el mes de diciembre se registró un consumo total de 45,448 unidades de fotocopias, logrando un ahorro del 8,70% frente al ahorro programado en la circular de auteridad No.29.
Teniendo en cuenta que a partir de los cupos establecidos se han presentado ahorros importantes, se programó un ahorro adicional del 20% en el presente plan de acción.</t>
  </si>
  <si>
    <t>En el periodo comprendido entre el 24 de noviembre al 23 de diciembre, se recibieron un total de 704 solicitudes realizadas por la Mesa de ayuda, las cuales 702 fueron atendidas dentro del tiempo estipulado y la atención de 2 solicitudes que se realizaron fuera de tiempo, logrando un 99.72% de oportunidad en la meta estipulada.</t>
  </si>
  <si>
    <t xml:space="preserve">Se realizaron acciones puntuales de verificación en campo por medio de inventarios selectivos tendientes a depurar la información de 8,099 bienes, de los cuales 2,617 bienes que corresponden al 32% del total de bienes a 31 de diciembre de 2018 se encontraban a nombre de personas que no tenían contrato o vínculo vigente con la Entidad. Igualmente 1542 bienes que correspondían al 19% del total de bienes,  (acorde al resultado de la toma física 2018)  podía presentar novedades en cuanto a la descripción del bien (19 %).  Para lograr la meta se artículo:
a) El reporte de las novedades de la planta con la Subdirección de Talento Humano para legalizar o asignar los  bienes de manera oportuna. 
b) Validó contra el sistema SIIF los contratistas con vínculo vigente
c) El reporte oportuno de las novedades y movimientos de bienes tecnológicos con la OTSI acorde a compromiso de cumplimiento de los procedimientos de la Entidad. 
d) El acompañamiento en campo por parte de la OTSI del inventario realizado de la asignación de bienes tecnológicos 
e) Con Vigias se articuló  la identificación de bienes a retirar con mesa de ayuda sin que la persona que lo retirara fuera la responsable del bien, mediante el envió diario de la base de asignación.  
f) Con comunicaciones información visual en carteleras y pregoneros recordando la importancia de la legalización de bienes a los supervisores.
g) La construcción de una matriz de paz y salvos de inventario entregado a satisfacción donde se dejé huella del trámite dado 
Igualmente se recuperó el control de los bienes que se salvaguardaban en la bodega de tecnología logrando identificar bienes a nombre de servidores que habían sido devueltos a la OTSI, pero cuyos movimientos no se reportaron a administrativa para la actualización de los inventarios. 
En las bodegas de reintegrados igualmente se habían identificado bienes a nombres de terceros los cuales una vez se realizó el nombramiento de la profesional con funciones de almacenista, fueron asignados para su custodia. 
</t>
  </si>
  <si>
    <t>La actividad programada para el mes de diciembre se cumplió, de igual manera se dio continuidad con las actividades de los meses anteriores, dando un porcentaje de avance del 3% con relación a las 27 programadas en el plan de trabajo. El informe adjunto detalla las acciones ejecutadas y las evidencias de éstas. Este indicador es acumulativo.</t>
  </si>
  <si>
    <t>La actividad programada para el mes de Diciembre se cumplió en su totalidad, dando un porcentaje de avance del 6% con relación a las 18 programadas en el plan de trabajo. El informe adjunto detalla las acciones ejecutadas y las evidencias de éstas. Este indicador es acumulativo.</t>
  </si>
  <si>
    <t>Durante el mes de diciembre se realizó la evaluación ambiental representada en el seguimiento de las actividades programadas del tercer cuatrimestre, se adjunta informe de seguimiento en la sede CAN donde se realizaron las 21 actividades programadas, en la sede ELEMENTO donde se realizaron las 19 actividades programadas. Este indicador no es acumulativo.</t>
  </si>
  <si>
    <t>Durante el mes de diciembre se realizó una capacitación sobre modificaciones contractuales.</t>
  </si>
  <si>
    <t>Mediante Resolución 15831 de 18 de diciembre de 2019, se adoptó el manual de Contratación y mediante Resolución 15832 de 18 de diciembre de 2019, el manual de supervisión.</t>
  </si>
  <si>
    <t xml:space="preserve">Durante el mes de diciembre se actualizaron 3 formatos del SIG: CN-FT-39 Acta de Inicio CN-FT-83	Formato - Estudio Previo para la Contratación Directa de Prestación de Servicios Profesionales y de Apoyo a la Gestión o para la Ejecución de Trabajos Artísticos
CN-FT-81 	Formato - Anexo Clausulado General Contrato de Prestación de Servicios Profesionales o de Apoyo a la Gestión 
 y se retiraron 10: CN-FT-28      Formato - Resolución lista corta
CN-FT-40      Formato - Cronograma de Ejecución
CN-FT-20      Formato - Concurso de méritos con propuesta técnica detallada
CN-FT-21      Formato - Comunicado de Adjudicación
CN-FT-22      Formato - Solicitud de expresiones de interés CM
CN-FT-36      Formato - Requerimiento subsanación a proponentes
CN-FT-43      Formato - Acta de Seguimiento a la Ejecución
CN-FT-66      Formato - Solicitud liquidación contrato convenio
CN-FT-67      Formato - Devolución informe final supervisión interventoría
CN-FT-68      Formato - Oficio remisorio Acta Liquidación Reintegro
</t>
  </si>
  <si>
    <t>En el mes de diciembre se tramitaron 48 actas de liquidación y 27 constancias de cierre para un total de 75.</t>
  </si>
  <si>
    <t xml:space="preserve">Durante el mes de diciembre, la subdirección no realizó acompañamientos a procesos de selección, pues se concentró en el trámite y adjudicación de procesos de selección con vigencias futuras. </t>
  </si>
  <si>
    <t>El resultado del nivel de satisfacción de las EAV con el acompañamiento brindado por las áreas del Ministerio en el marco de la asistencia técnica para el fortalecimiento de las políticas de gestión y desempeño obtuvo una calificación de 4,91 en el mes de diciembre. Esta corresponde al promedio de las encuestas realizadas en los diferentes espacios realizados de asistencia tecnica presenciales a las entidades y el nivel de satisfacción con el cuarto comite de gestión y desempeño sectorial. Para la vigencia 2019, este indicador cierra con una calificación de 4,24 en el nivel de satisfacción de las EAV con el acompañamietno, la corresponde al promedio de las encuestas realizadas en los diferentes espacios de asistencia tecnica brindados a las entidades adscitas y vinculadas.</t>
  </si>
  <si>
    <t>Dando continuidad a la implementación de la herramienta de aprendizaje, se realizaron durante el mes 3 asistencias técnicas a 3 entidades del sector, acorde con la programación realizada por la Subdirección de Desarrollo Organizacional para la vigencia las cuales en total ascendieron a 115 asistencias técnicas para 10 EAV, enfocadas al fortalecimiento de las políticas de gestión y desempeño; en las cuales se trabajaron temas acerca de  seguridad de la información, gestión documental, ejecución presupuestal, plames de movilización MIPG y plan sectorial. Así mismo se llevó a cabo el cuarto comite de gestión y desempeño sectorial, en el que se desarrollaron diferentes actividades para fortalecimiento de las políticas de gestión y desempeño, se revisó la planeación sectorial para el 2020 y se entregaron diferentes herramientas para apoyo en la implementación de las políticas en el tercer showroom que se llevo a cabo en el marco del comité, con el apoyo de áreas del Ministerio y entidades lideres de políticas de gestión y desempeño.</t>
  </si>
  <si>
    <t>Las  23 actividades que se describen en el documento Informe diciembre de 2019 sobre Intervención en el aparte de procesos priorizados de convalidaciones y registro calificado, contribuyeron para finalizar el plan de trabajo establecido para esta vigencia y lograr la meta señalada que evidencian el despliegue de estrategias para optimizar, mejorar e implementar procesos a partir de las metodologías para el análisis de las experiencias de servicio, la gestión del conocimiento, la gestión del cambio, el diseño organizacional y la optimización de trámites. En este informe se detallan las actividades finalizadas a la fecha de la intervención de los trámites de convalidaciones y registro calificado las cuales para el periodo estan focalizadas en generación de reportes y preparación de los grupos focales con los diferentes grupos de valor, para evaluar efectividad del trámite mejorado requerido dentro del ciclo de la mejora planeada.</t>
  </si>
  <si>
    <t>Se desarrollaron 43 actividades que se describen en el documento informe diciembre, relacionadas  con  atención  de requerimientos   de   los diferentes   grupos   de   valor,  las  cuales contribuyeron  al avance  para  lograr atender  de  manera oportuna  los  requerimientos, por  cuanto  evidencian  el  despliegue  de  estrategias  para optimizar  procesos  a  partir  de  las  metodologías  para  el  análisis  de  las  experiencias  de servicio, la gestión del cambio y el diseño organizacional. Así mismo, se llevó a cabo Comité de gestión y desempeño institucional, en el que se revisaron los avances en el diagnóstico de la intervención integral de procesos, seguimiento de los indicadores de gestión y desempeño por dependencias, resultados de la encuesta de satisfacción interna y se analizó el proceso de asistencia técnica para su intervención.</t>
  </si>
  <si>
    <t>El resultado del nivel de satisfacción de las áreas con el acompañamiento brindado por la Subdirección de Desarrollo Organizacional obtuvo una calificación de 5.0, en el mes de diciembre. Esta corresponde al promedio de las encuestas realizadas  a las diferentes áreas que solicitaron acompañamietno por parte de la SDO. Para la vigencia 2019, este indicador cierra con una calificación de 5.0 en el nivel de satisfacción del acompañamiento brindado por la Subdirección, la cual corresponde al promedio de las encuestas realizadas en los diferentes espacios de intervención a procecsos, con base en las encuentas de satisfacción aplicadas a cada una de las áreas que recibieron nuestras intervencioines o que solicitaron acompañamiento.</t>
  </si>
  <si>
    <t>En el desarrollo de la implementación del modelo de transformación cultural, este mes se realizaron cuatro estrategias con las que se culmina lo planeado para este año, las cuales permitieron la movilización de los anillos de: propósito superior; creencias y emociones y desempeño institucional dentro de las cuales se tuvo el último cafe para conversar e inspirar del año, con la aperturta de la sala de innovación, como resultado del trabajo realizado de innovación en la gestión durante esta vigencia, ejercicios de alineación de equipos para el 2020 y presentación de los logros obtenidos a lo largo del año 2019, en el evento de cierre de Informe de Gestión, actividades que permiten generar conexiones directas con el propósito superior de la entidad, y en concordancia al deseo de integración de saberes de bien – estar, de bien – hacer y bien – ser en el cumplimiento de metas, acorde con lo planificado para esta vigencia para la implementación del modelo de cultura.</t>
  </si>
  <si>
    <t>Durante el mes de diciembre se finalizaron dos de las estrategias pendientes para cerrar el plan de trabajo de esta vigencia, para el diseño e implementación de la herramienta de aprendizaje organizacional, las cuales consistierón en participar en las reuniones convocadas por la Oficina de Innovación Educativa brindadno la estructura metodologica para la inauguración del Espacio Maker – MEN Territorio creativo, en el marco del Café para conversar e inspirar. Así mismo, se participación en el último Comité Sectorial con las Entidades Adscritas y Vinculadas, en el marco del cual de la mano con el Departamento de la Función Pública, el Archivo General de la Nación y la Escuela Superior de Administración Pública como entidades líderes de política, entregaron en el  showroom, herramientas que le permiten a las EAV avanzar en la implementación de las políticas de gestión y desempeño de MIPG, en este espacio se presentaron los avances en cada una de las 7 dimensiones del Modelo Integrado de Planeación y Gestión y se realizó transferencia de conocimiento para avanzar en la meta sectorial.</t>
  </si>
  <si>
    <t>Durante el mes de diciembre se realizaron las siguientes actividades así: 1) Realización del último Café para conversar e inspirar; 2) Continuaron con normalidad las actividades de Gimnasio y Yoga; 3) Se desarrolló el cierre de gestión del Ministerio 2019 en las instalaciones de Compensar con diversas actividades dentro de su intinerario. 4) Asimismo, se realizaron las vacaciones recreativas de diciembre para jóvenes y niños que disfrutaron de diferentes actividades temáticas y la ruta del café.</t>
  </si>
  <si>
    <t>Durante el mes de diciembre se realizaron las siguientes actividades así: 1) Se aplicó un instrumento de recolección de información a los servidores llamado "Encuesta multipropósito" que buscaba identificar las necesidades de capacitación para la vigencia 2020. 2) Se realizó el primer borrador de PIC que será publicado en la página del MEN con el fin de recibir las observaciones ciudadanas pertinentes de acuerdo a la Ley de Transparencia y Acceso a la Información. De esta manera, no se lográ cumplir la meta del 100% debido a que no se desarrollaron unas capacitaciones internas.</t>
  </si>
  <si>
    <t xml:space="preserve">Durante el mes de diciembre se consolidaron las siguientes actividades: 1) Consolidado preliminar de empleos aspirantes al teletrabajo, con cumplimiento total de requisitos. 2) Realización de las visitas  de verificación de  requisitos ergonómicos y tecnológicos  en el domicilio de cada uno de los veinticinco (25) servidores que se encuentran en el proceso de selección para el ingreso a la modalidad laboral de  teletrabajo, conforme a lo establecido para tal fin en articulo 9° de la Resolución 8786 de 2019. </t>
  </si>
  <si>
    <t>En el marco de la implementación del SGSST en el mes de diciembre se adelantaron las siguientes actividades según el plan o pilar que conforma el sistema: 1) Plan básico:  Se da el cierre a la planeación estratégica mediante reunión con ARL Positiva para elaboración plan de trabajo 2020, se elabora propuesta plan de comunicaciones 2020. 2) Plan de intervención:  Se realizaron 3 exámenes médicos de ingreso. 3) Plan Especializado:  Se adelantó las actividades acorde al sistema de vigilancia epidemiológica de la entidad con los profesionales: Enfermera: 17, 18 y 19 diciembre ; médico: 17 y 18 diciembre; psicólogo del deporte CAN 5 y 19 diciembre, Elemento: 3 y 10 diciembre y Fisioterapeuta del 2 al 20 de diciembre con inspecciones puesto a puesto.</t>
  </si>
  <si>
    <t xml:space="preserve">En el mes de diciembre se adelantaron las siguientes actividades, así: 1) Con respecto a la gestión de ingresos, para este mes no hubo demanda de acuerdo a la Convocatoria 434. 2) Con respecto a la permanencia, se continúa realizando acompañamiento permanente a evaluados y evaluadores en las diferentes etapas del proceso de evaluación de desempeño y se generan las respuestas oportunas y en el marco de la normatividad vigente a todas las solicitudes de evaluación de desempeño allegadas a la Subdirección de Talento Humano.  De otro lado, en virtud de la prórroga de PTA, la evaluación del desempeño de los servidores del programa serán evaluados con cohorte 31 de enero.  En tal sentido, se informa a los coordinadores del programa para lo pertinente, y se realizan las coordinaciones con la Oficina de  Tecnología y Sistemas de Información, para que se amplie el período evaluable hasta el 31 de enero de 2020.3) Se realizan las gestiones para 5 retiros en el mes de diciembre. 4) Por último, finalizado el mes de diciembre se observa un avance total en el plan de acción vigencia 2019 para el indicador de vinculación, permanencia y retiro de los servidores del MEN en el plan operativo de un 99.11%, no se alcanza el 100% por cuanto el proceso de evaluación del desempeño de servidores de libre nombramiento y remoción (LNR) se encuentra suspendido, en espera de directrices de la alta gerencia. 
Las demás actividades llegan al cumplimiento total proyectado. 
</t>
  </si>
  <si>
    <t>En el mes de diciembre se adelantaron las siguientes actividades así: 1) Se realizaron las gestiones de alta y baja de personal correspondientes al mes de diciembre. En este proceso se realizaron unas nuevas validaciones de hoja de vida de acuerdo a la demanda de los servidores que han actualizado su hoja de vida para la migración de información al SIGEP ll. 2) Se actualizaron algunas vinculaciones que el sistema habilitó, ya se encuentra pendiente una actualización de los períodos del histórico de algunos funcionarios de carrera. 3) En el mes de diciembre se realizó una desvinculación por retiro. 4) Con respecto al reporte de personas en condición de dispacidad, se tiene que  aunque en la sensibilización para la actualización de hoja de vida, se les recordó a los servidores que bajo su autoreconocimiento, considerarán algún tipo de discapacidad. No se genera reporte de vinculación de personal con dicha característica porque será un tratamiento progresivo. En la medición de FURAG para 2020, se tendrá el resultado final.</t>
  </si>
  <si>
    <t>La ejecución de la reserva presupuestal llego a un 99,85%, superando el porcentaje obtenido en el año 2018 el cual fue el 98,9%, resultado que refleja la óptima gestión del Ministerio de Educación y la adecuada ejecución y cumplimiento de las metas institucionales trazadas.</t>
  </si>
  <si>
    <t>Al cierre del cuarto trimestre de 2019, se cumplió con el 25% faltante para la meta anual, con la presentación de los tres productos de la caracterización de la gestión financiera. Los Estados Financieros fueron presentados en las fechas establecidas, el giro de las transferencias se realizó en línea con lo presupuestado, obteniendo el PAC necesario para el giro oportuno y finalmente, los trámites de pago se están gestionando atendiendo los acuerdos de nivel de servicio establecidos para el proceso de trámites de pago.</t>
  </si>
  <si>
    <t>Al cierre de la vigencia 2019 el Ministerio de Educación llego a una ejecución en términos del total obligado de 99,66% logrando el primer lugar dentro de las entidades que hacen parte del Presupuesto General de la Nación, para los recursos de funcionamiento se llegó a un 99,95% de recursos obligados y para inversión 96,94%, resultado que se obtiene de la eficaz gestión y utilización de recursos asignados en la vigencia, así como del constante seguimiento y generación de alertas oportunas que permitieron el cumplimiento de las metas institucionales trazadas.</t>
  </si>
  <si>
    <t>*RIEL FASE II
No se cumplió en su totalidad las etapas programadas para la vigencia 2019, debido a que, en las pruebas de certificación y aceptación, se evidenciaron mejoras al sistema que impactaban la gestión prevista para la fiscalización, control detallado y cargue de datos históricos del recaudo previsto para Ley 21, así como de Estampilla ProUniversidades.
En razón a lo anterior, se elaboró requerimiento técnico que fue gestionado como mejora al sistema ante la Oficina de Tecnología.
*EMBARGOS
No se cumplió en su totalidad las etapas programadas para la vigencia 2019, debido a que el desarrollo previsto para el control detallado del proceso de embargos fue entregado por parte de la firma consultora SAP con fecha 30 de noviembre y durante el mes de diciembre se inició el proceso para el cargue de datos históricos correspondientes, dando inicio a la etapa de estabilización del sistema.</t>
  </si>
  <si>
    <t>Los 11 puntos de rezago en la meta planteada corresponden a: 
*Para el mes de Agosto el Instituto Colombiano de Crédito Educativo y Estudios Técnicos en el Exterior — ICETEX, entidad que administra los recursos de los Convenios, reportó los estados de cuenta de los fondos sin la firma que certifica la validez de las cifras, por lo tanto, los supervisores de convenios informaron que esta situación impedía la presentación de informes de ejecución financieras respectivas retrasando la información de los meses posteriores.
*Para el caso de convenios suscritos con IES públicas y otras entidades los supervisores informan la dificultad de presentar informes de ejecución financiera por la no entrega de información por parte es estas instituciones aun cuando se les haya requerido por escrito.</t>
  </si>
  <si>
    <t>Al cierre de la vigencia 2019 el Ministerio de Educación logró una ejecución en términos del total comprometido del 99,99% alcanzado el primer lugar dentro de las entidades que hacen parte del Presupuesto General de la Nación. Para los recursos de funcionamiento se llegó a un 99,99% de recursos comprometidos y para inversión 99,97%, resultado que se obtiene de la eficaz gestión y utilización de recursos asignados, así como del constante seguimiento y generación de alertas oportunas que permitieron el cumplimiento de las metas institucionales trazadas.</t>
  </si>
  <si>
    <t>Durante el mes de diciembre se aprobaron recursos por valor de $ 3.278.905.914.103,92 de los cuales se gestionaron cuentas para pago por valor de $ 3.278.899.878.886,84 logrando un eficiente comportamiento del indicador INPANUT debido a una adecuada programación y ejecución de los recursos solicitados ante el Ministerio de Hacienda y Crédito Público alcanzando un nivel óptimo de ejecución total equivalente al 99.99%.</t>
  </si>
  <si>
    <t>En el mes de diciembre, sale a producción el Sistema virtual de Respuesta al Ciudadano como nuevo canal de Atención para los Ciudadanos del Ministerio de Educación Nacional.</t>
  </si>
  <si>
    <t xml:space="preserve">Durante el mes de diciembre de 2019 se realizaron 14 asistencias técnicas, centralizadas por 7 departamentos en las cuales se brindó capacitación acerca de Modelo Integrado de Planeación y Gestión MIPG en los componentes de Direccionamiento Estratégico, Valores para Resultados, Información y Comunicación, como también sobre el sistema de radicación y gestión de PQRSD SAC V. 2.0. Las secretarías visitadas fueron:
1. Antioquia, Envigado, Sabaneta, Rionegro (2,3 y 4 de diciembre)
2. Fusagasugá (4 y 5 diciembre) 
3 Norte de Santander y Cúcuta (05 y 06 de diciembre)
4.  Vaupés (08, 09 y 10 de diciembre)
5.  Caquetá y Florencia y (11, 12 y 13 de diciembre)
6. Bucaramanga, Piedecuesta, Girón (11 y 12 de diciembre)
7. Girardot (11 y 12 de diciembre)
Así mismo se dejaron en el acta los compromisos. </t>
  </si>
  <si>
    <t xml:space="preserve">En el mes de diciembre se realizó la organización documental, se procedió a realizar la clasificación, ordenación y descripción, de acuerdo con la normatividad vigente, dando como resultado para este mes: Lote número 8: 131 metros lineales.
</t>
  </si>
  <si>
    <t>En el mes de diciembre se realizó la digitalización e indexación de 833.031 para un consolidado de 1.840.496 imágenes.</t>
  </si>
  <si>
    <t>En el mes de Diciembre Se entregaron 104 Tablas de Retención Documental para la firma de las dependencias, una vez finalizada esta labor, se citará el Comité Institucional de Desarrollo Administrativo para su aprobación y con este documento se procederá a radicar en el Archivo General de la Nación para su convalidación.</t>
  </si>
  <si>
    <t>En el mes de diciembre  se desarrollaron entregables correspondientes a la entrega final entre los cuales están: Propuesta para la administración de archivos, Plan para la creación y conformación de expedientes, Programa de Normalización de documentos, Programa de los documentos vitales, entre otros validados por el grupo de gestión documental.</t>
  </si>
  <si>
    <t>Se realizaron las actividades de cierre del acompañamiento situado 2019 y la planeación de la operación del programa para 2020. En este sentido, el MEN adelantó el estudio de viabilidad técnica y financiera de la prórroga de la planta de tutores de la entidades territoriales certificadas y de formadores del Programa.</t>
  </si>
  <si>
    <t>En el marco del Convenio No. 133 entre la UPN y el MEN Componente H, se realizó la construcción y entrega de Orientaciones pedagógicas y materiales para el fortalecimiento de los Proyectos Educativos Institucionales -PEI y el ajuste curricular y de los planes de estudio, con énfasis en las expresiones artísticas, la cultura, el deporte, la ciencia y la tecnología, que contribuya a la consolidación de los proyectos de vida de los niños, niñas y jovenes desde el efoque inclusivo, en el marco de la jornada única.</t>
  </si>
  <si>
    <t>Se ha realizado el acompañamiento técnico a la ETC en el marco de la estrategia “Más tiempo para aprender, compartir y disfrutar”, donde se reconoce la importancia de avanzar en la implementación de la Jornada Única y en el incremento de la cobertura progresiva del programa con calidad, con el fin de que los niños, niñas y adolescentes del sistema educativo oficial cuenten con un tiempo escolar significativo. En este sentido, se han realizado durante el mes de noviembre 9 visitas a ECT Bogotá, Chía, Duitama, Facatativá, Funza, Fusagasugá, Girardot, Pitalito Y Uribia llegando a 95 ETC acompañadas en el 2019.</t>
  </si>
  <si>
    <t>En el marco del Convenio No. O59 entre la OEI y el MEN línea 1 - proceso 2.2,  se realizó la construcción y entrega de:
1.Documento final de la estrategia de acompañamiento, formación y seguimiento de la implementación de la Jornada Única en las ETC (secretarías de educación y establecimientos educativos)</t>
  </si>
  <si>
    <t>La  implementación de las estrategias de formación docente orientadas por el Plan Nacional de Bilingüismo: inspiring teachers, ELT leaders, school to school (a través de la línea de formación docente en el marco del convenio con el british council). En el marco de la línea  estratégica de ambientes de aprendizaje innovadores se realizó formación docente a través de connecting cultures and talk, tell, post mediante alianzas establecidas por memorandos de emprendimiento, lo anterior permitió superar la meta para 2019.</t>
  </si>
  <si>
    <t xml:space="preserve">En el marco del Convenio de Cooperación Internación 131 de 2019 suscrito entre el Ministerio de Educación Nacional y el Centro Regional para el Fomento del Libro en América Latina y el Caribe, Cerlalc –se ejecutó entre otros el proyecto “¡Vive tu Biblioteca Escolar!” el cual para el año 2019 tuvo el propósito de fortalecer la Biblioteca Escolar de 641 sedes educativas del país, para que la comunidad acceda a libros de calidad, formación de  mediadores de lectura y a acciones de promoción de lectura y escritura en condiciones de equidad, calidad y pertinencia. _x000D_
_x000D_
A partir de las visitas in situ y los encuentros de formación llevados a cabo en el marco del proyecto “¡Vive tu Biblioteca Escolar!” entre los meses de agosto y noviembre de 2019, fueron formados 2.500 mediadores de lectura y escritura de las sedes focalizadas en dicho proyecto a través de los tutores en territorios contratados para tal fin así:_x000D_
_x000D_
Secretaría de Educación	Cantidad de mediadores_x000D_
Cúcuta	791_x000D_
Duitama	20_x000D_
Florencia	156_x000D_
Huila	67_x000D_
Girardot	107_x000D_
Ibagué	421_x000D_
Amazonas	12_x000D_
Malambo	54_x000D_
Pereira	363_x000D_
San José del Guaviare	35_x000D_
Soacha	132_x000D_
Tumaco	204_x000D_
Tunja	120_x000D_
Uribia	18_x000D_
Total	2.500_x000D_
</t>
  </si>
  <si>
    <t xml:space="preserve">En el marco del Convenio 131 de 2019 suscrito entre el MEN y el Cerlalc, durante el mes de noviembre fue finalizado el proceso de recepción de los libros así mismo, finalizó el procesamiento físico de los mismo y fueron embaladas las colecciones dirigidas a cada IE de acuerdo a la focalización definida. Durante la segunda quincena de noviembre se llevó a cabo la distribución de las colecciones a nivel nacional para el cual fue reportada la entrega en el 100% de las IE focalizadas en el marco del proyecto ¡Vive tu biblioteca escolar.
Durante el mes de diciembre se realizó la consecución de las actas de entrega </t>
  </si>
  <si>
    <t>96 SE. En este trimestre no se desarrollaron acciones adicionales, toda vez que la meta se cumplió en el trimestre anterior.</t>
  </si>
  <si>
    <t xml:space="preserve">con apoyo de aliados como Global Humanitaria, Programa de Desarrollo y Paz del Magdalena Medio y la OIM, logró la formación de 2141 educadores principalmente de municipios PDET para el fortalecimiento de competencias ciudadanas y socioemocionales </t>
  </si>
  <si>
    <t xml:space="preserve">En el convenio con el Banco Mundial que se adelanta con primera infancia, se entregaron productos relacionados con la consolidación de lo que será la estrategia. </t>
  </si>
  <si>
    <t>Durante la vigencia 2019 122859 estudiantes de los grados 5, 7, 9 y 11 participaron de la estrategia superáte con el saber y respondiendo el componente de ciencias sociales y competencias ciudadanas.</t>
  </si>
  <si>
    <t>Por medio del desarrollo del convenio No 120 de 2019 suscrito por el MEN con UNICEF, las Secretarías de Educación de La guajira y Uribia a y la U. tecnológica de Pereira se vienen fortaleciendo las capacidades técnicas y pedagógicas de los Etnoeducadores para el desarrollo y mejoramiento de los Proyectos educativo comunitario de 22 EE de departamento de los pueblos Wayuu, wiwa, Kankuamo y arahuaco
Asimismo se desarrollo el acompañamiento técnico a el desarrollo de la malla curricular de los grados 6 a 11 del proyecto educativo del pueblo UWA del municipio de cumario (convenio 0065 de 2019.Los convenios 120 y 065 de 2019 se desarrollaron de manera normal y de ellos se obtuvieron los productos establecidos en cada uno de ellos. Sin embargo para el convenio 199 de 2019 se presentaron una serie de inconvenientes admintrativos que incidieron directamente en los procesos de contratación los cuales afectaron el desarrollo de las actividades alli propuestas, la ejecución de los planes de trabajo continuara en el 2020.</t>
  </si>
  <si>
    <t xml:space="preserve">"El equipo de Fortalecimiento a la gestión institucional,  viene acompañando a las Secretaria de Educación en el macroproceso D, mediante la guía 34, y el Sistema de Información para la Gestión de la Calidad Educativa - SIGCE, una herramienta tecnología la cual se actualizo en el año 2017, focalizando 18 secretarias de educación, mediante el desarrollo de un proceso de formación y acompañamiento a servidores de las educación y directivos docentes de los establecimientos educativos, para este año se tenía el cronograma de implementación de la herramienta SIGCE con las 96, con la llegada de la actual  administración, entra nuevamente la guía 34 y la herramienta SIGCE a revisión. A finales del mes de noviembre, desde ésta administración, se da vía  libre para continuar con el proceso de implementacion de la herramienta,  en este momento estamos en el proceso de trabajar con 33 secretarias de educación en el desarrollo y acompañamiento de la herramienta, lo que no cumple con la meta establecida, pero se  da el acercamiento con las SE en el ambiente de prueba establecido por tecnología para los encuentros, los cuales seran virtuales. De igual menera en el marco del convenio con OEI , nos encontramos a la espera para su armonización con este proceso.  
"
</t>
  </si>
  <si>
    <t xml:space="preserve">Durante el mes de diciembre se continuo en la articulación de la propuesta de calidad del Viceministerio de Educación Preescolar, Básica y Media a ser incluida en el documento de lineamientos para la inclusión y equidad en la educación . Se estableció una reorganización de los contenidos del documento. Se culminó la sistematización de los encuentros desarrollados. En el marco del convenio de la UPN, se elaboraron los indicadores de seguimiento para la implementación de la política. Se realizaron los envío correspondeientes de los documentos necesarios, para la validación del experto internacional. </t>
  </si>
  <si>
    <t xml:space="preserve">Se cuenta con recomendaciones para la formulación de los Planes Territoriales de Formación - PTF con vigencia a partir de 2019. Se convocó a las SE para participar en el espacio de análisis de los PTFD. Sin embargo, sólo 66 de ellas participaron en este proceso. Por otra parte se hizo un análisis de los 70 PTF enviados por las SE al MEN y se acompañó presencial o virtualmente a mas del 50% de SE según demanda de las mismas. </t>
  </si>
  <si>
    <t xml:space="preserve">Se cuenta con:
Documento final que consolida la compresión de lo que es una EdL.
Seguimiento a los procesos y productos.
Sistematización de las mesas de socialización.
Caracterización de los directivos docentes.
Inventario de programas de formación para difrectivos docentes.
Análisis de la normativadad.
Análisis de experiencias internacionales.
Portafolio de actores para SE.
Banco de oferentes de 12 universidades que ofertarán el diplomado en liderazgo para directivos. Sin embargo, dado que los procesos de formación para liderazgo se desarrollan en el marco de la Escuela de Liderazgo (EdL) del fondo 1400, hasta tanto no se contara con las modificaciones al fondo 1400 y la consolidación de la EdL, producto del convenio 156 de 2019 con fecha de vencimiento a 2019, no era posible avanzar con efectividad el proceso de formación en liderazgo.
</t>
  </si>
  <si>
    <t>En el mes de diciembre se dio apertura  a la plataforma de ICETEX para la inscripción de los 200 potenciales beneficiarios, los cuales se proyecta realicen el proceso de legalización de sus créditos educativos condonables a mas tardar en enero de 2020, de tal manera que inicien su proceso de formación en 2020-1._x000D_
La junta administradora del convenio 1461 de 2017 se va a llevar a cabo el 23 de diciembre de 2019.</t>
  </si>
  <si>
    <t>Con corte al 31 de diciembre se cuenta con los informes de la caracterización  consolidados. Por cuanto la consecusión de turores se hace a nivel regional, no fue posible contar con los restantes tutores que acompañaran el proceso de las ENS, debido a que entró en vigencia la ley de garantías y administrativamente las SE no lograron vincular a los tutores.</t>
  </si>
  <si>
    <t>Con corte al 31 de diciembre se realizaron 10 mesas Regionales para analizar el estado del Programa y definir nuevos lineamientos en los departamentos de Cundinamarca, Córdoba, Boyacá, Valle del Cauca, Santander, Chocó, La Guajira, Nariño, Antioquia y Bogotá, en cada una han participado el 100% de ETC  para un total de 51 en el levantamiento de información para la construcción de los lineamientos del programa de doble titulación.  Estas mesas  se realizaron con el objetivo de identificar las particularidades de la implementación del programa y avanzar en la estructuración y ajustes del documento de lineamientos de calidad en la formación técnica.</t>
  </si>
  <si>
    <t xml:space="preserve">Durante el segundo semestre de 2019, se realiza 30 asistencias técnicas en Entidades Territoriales certificadas, con el objetivo de empoderar a las secretarias en el desarrollo de procesos de orientación socio ocupacional en el territorio. </t>
  </si>
  <si>
    <t>Durante 2019 se acompañaron a 5,687 estudiantes en procesos de fortalecimiento de competencias básicas y socio emocionales en 7 entidades territoriales con el apoyo de 3 Instituciones de educación superior, las cuales participaron de una convocatoria en el mes de abril que conto con el concrso de 15 IES y la participación activa en territoriio de las entidades territoriales generando un dialogo que contribyo a propuestas de calidad presntadas por las IES. Posteriormente se suscribieron 7 Convenios entre las entidades territoriales y las IES para el desarrollo del proyecto en las tres regiones focalizadas por el MEN.listados finales y la recepción de la certificación de los rectores de los 19 establecimientos educativos, Se recibió la certificación de la secretaria de educación de Manizalles, y las cajas de herramientas para estudiantes. El presupuesto contaba con un rezago del año 2018,  de igual manera como parte de la contrapartida en el proceso de la convocatoria las IES aportaron recursos para la ampliacipon de la cobertura en este proyecto dentro de sus propuestas por tal motivo se supero la meta establecida para 2019.</t>
  </si>
  <si>
    <t xml:space="preserve">Con el ánimo de fortalecer a las comunidades educativas, en especial a las ubicadas en zonas rurales de municipios PDET, en el año 2019 se e desarrolló una estrategia encaminada al diseño, acompañamiento e implementación de una propuesta curricular que fortaleció los proyectos pedagógicos productivos para la innovación y el desarrollo sostenible en la Media Técnica Agropecuaria. Para ello, se acompañóa a los docentes y directivos docentes de 49 establecimientos educativos, en la transformación curricular, con una perspectiva de innovación agropecuaria y desarrollo sostenible, mediante estrategias para el emprendimiento y reconocimiento del entorno productivo de su región, de manera que puedan proyectar trayectorias futuras alrededor de estas oportunidades. En 2019 las regiones focalizadas para esta atención, Catatumbo, Montes de María y Pacífico Nariñense, abarcan 4 departamentos, 5 Entidades Territoriales Certificadas y 24 municipios._x000D_
_x000D_
El trabajo realizado en campo con los 49 establecimientos educativos dio como resultado un documento de orientaciones curriculares que será la carta de navegación para la media técnica agropecuaria en zonas rurales. 385 docentes y 1.298 estudiantes se beneficiaron de la implementación de esta propuesta y apoyaron el desarrollo de los planes de acción para su implementación en el año 2020. 
</t>
  </si>
  <si>
    <t xml:space="preserve">
Durante 2019 se realizó un trabajo conjunto entre las oficinas de Innovación y calidad de la educación preescolar, básica y media en el que se desarrollaron mesas para concertar los ecosistemas de innovación. Se entrega documento preliminar como resultado del trabajo realizado.</t>
  </si>
  <si>
    <t xml:space="preserve">
Durante 2019 se firma el Convenio con la Universidad de los Andes la cual hace entrega de los documentos de levantamiento de información de casos de uso y necesidades del Ministerio para el desarrollo del sistema de seguimiento a egresados. Se entregan los documentos preliminares con observaciones del equipo de trabajo los cuales serán validados en el mes de enero de 2020 por la Universidad para su aprobación.</t>
  </si>
  <si>
    <t>El 14 de agosto del presente año se expidió la Resolución No. 008652 por la cual se modifica la Resolución No. 018407 de 2019 y se dictaron las disposiciones para brindar "un plazo adicional para los educadores que se encuentran en situaciones administrativas u otras particularidades ajenas a su voluntad, como licencias por enfermedad, licencia de maternidad o comisión de servicios por razones de seguridad", que les impidió la realización del video y cargue de los demás instrumentos, según lo estipulado en la Resolución No. 018407.
El día 26 de diciembre el ICFES remitirá los resultados de los casos especiales  a las Entidades Territoriales Certificadas. 
El 3 de enero de 2020 se realizará la publicación de resultados definitivos de los casos especiales por parte de las Entidades Territoriales Certificadas.
Del 3 de enero al 13 de enero de 2020 los educadores podrán presentar reclamaciones frente a los resultados de los casos especiales.
Del 13 de enero al 16 de marzo de 2019 será el término para resolver las reclamaciones interpuesta por los educadores por parte del ICFES.
El 17 de marzo se tiene estipulado la publicación del listado definitivo de aspirantes por parte de las Entidades Territoriales Certificadas.
Del 17 de marzo al 7 de abril de 2020 se realizará la acreditación de requisitos y expedición de actos administrativos de ascenso o reubicacipon en caso de reclamaciones.</t>
  </si>
  <si>
    <t>El 15 de agosto del presente año finaliza el contrato interadministrativo 135 suscrito entre en MEN y el ICFES. El objeto del contrato era construir, aplicar, procesar y analizar el comportamiento del pilotaje muestral de la Prueba Saber 3°,5° y 9°.
El pilotaje se efectuó en el mes de noviembre.
Según información compartida por el ICFES al MEN en el mes de diciembre, la aplicación se realizó en 1.340 puntos de aplicación en 178 municipios de 29 departamentos del país. En este pilotaje, 8.202 estudiantes (7.3%) la presentaron de manera electrónica (por computador) y 104.049 (92.7%) en lápiz y papel.
En este mes de diciembre, el ICFES consolidó el informe Ejecutivo de aplicación de la Prueba con sus respectivos hallazgos y conclusiones.</t>
  </si>
  <si>
    <t>El 2 de diciembre se publicó en la página del MEN los finalistas de la estrategia de supérate con el Saber.
Entre el 4 al 6 diciembre los finalistas de Supérate con el Saber estuvieron en la ciudad de Bogotá con sus respectivos acompañantes, con el objetivo de presentar la prueba de la etapa final, en donde se definieron los ganadores.
El 4 de diciembre los finalistas y sus acompañantes llegaron a Bogotá y fueron a una visita guiada al Jardín Botánico.
El 5 de diciembre los finalistas presentaron la prueba final de Supérate y fueron al Parque Mundo Aventura.
El 6 de diciembreo se realizó la premiación de los ganadores y entrega de incentivos a los finalistas. Esta actividad contó con la participación de la Ministra.</t>
  </si>
  <si>
    <t>En el marco del componente 2 el contrato No. 133 de 2019: “construcción de referentes pedagógicos y curriculares para la educación inicial, preescolar, básica y media”, la UPN en el mes de diciembre se finalizan y concretan las Orientaciones Curriculares:
Un documento final de orientaciones pedagógicas para los niveles de educación básica y media en torno a la modalidad Virtual.
Un documento final de orientaciones operativas para la educación en modalidad Virtual en los niveles de educación básica y media.
Un documento final de orientaciones para la reglamentación de la educación en modalidad Virtual en los niveles de básica y media.
 Un documento final de orientaciones curriculares para los niveles de educación básica y media en torno a la Educación Física, Recreación y Deporte.
Un documento final de orientaciones curriculares para los niveles de educación básica y media en torno a la Educación Artística y Cultural.
Con esta estas Orientaciones Curriculares formuladas, se espera en enero del 2020, promover mesas de trabajo de las dependencias internas del Ministerio para asegurar las posturas de la política educativa nacional.</t>
  </si>
  <si>
    <t>Modelo Educativo Flexible para la comunidad Rrom: En el mes de diciembre siguieron los espacios de discusión para analizar conjuntamente con la Kumpañy Bogotá, aspectos, necesidades e intereses con miras a la construcción de una propuesta pedagógica para jóvenes y adultos del Pueblo Rrom. Se elabora un informe de avance en la construcción del MEF Pueblo Rrom.
Modelo Educativo Flexible (Guajira):  En el mes de diciembre el equipo de la OIM hace entrega del documento diagnóstico y caracterización de las comunidades Wiwa, Kogui, Wayuu y Kankuamo. Así mismo, se entrega el documento de justificación del modelo y la estructura de la malla. Es importante aclarar que frente a estos últimos documentos el equipo del Ministerio emitirá concepto técnico en enero.</t>
  </si>
  <si>
    <t>En el marco de la estrategia de Apoyo Académico Especial, durante el mes de dciembre  se realizaron 2  acompañamientos a las siguiente SEC: Secretaría de Educación de Valledupar y Secretaría de Educación del Cesar.</t>
  </si>
  <si>
    <t>El 12 de diciembre la Universidad de Caldas hizó entrega a la Subdirección de Referentes los productos relacionados en el Convenio 224 de 2019 los cuales fueron: Propuesta de validación del modelo; Documento del modelo de educación rural para Colombia; Canasta Educativa, Tabla de alcances y secuencias y malla currícular de las áreas de Ciencias Sociales, Lenguaje, Educación Religiosa, Matemáticas, Educación Física, Educación Artística, Ciencias Naturales y Tecnología.</t>
  </si>
  <si>
    <t xml:space="preserve">Durante el mes de diciembre se revisaron las segundas versiones de los entregables del conveio 131 MEN-CERÑALC  para los siguientes documentos, a saber:
a)	Mesa expertos
b)	Informe mesas
c)	Documento síntesis política
d)	Cometarios al primer documento por parte de experto internacional
e)	Se entrega proyección del insumo de contratación para la etapa 2020. 
VALE LA PENA SEÑALAR QUE LAS VERSIONES FINALES DE LOS DOCUMENTOS DE LA POLÍTICA SERÁN ENTREGADOS EL 26 DE DICIEMBRE Y QUE POR DIRECTRIZ MINISTERIAL, AXEL RIVAS EMITIRÁ UN CONCEPTO DE ELLOS. TODAS LAS RECOMENDACIONES Y OBSERVACIONES DE ESTE EXPERTO DEBERÁN SER INCORPORADAS A LA VERSIÓN FINAL QUE SERÁ ENTREGADA POR PARTE DEL CERLAC LA ÚLTIMA SEMANA DE ENERO DE 2020.  </t>
  </si>
  <si>
    <t>Durante los días 8 y 9 de octubre se desarrolló el Foro Educativa Nacional en el centro de convenciones Agora el cual contó con un aforo de 1056 personas.
Durante el mes de diciembre se continuo con  la construcción del documento de memorias del FEN 2019 y la elaboración de la cartilla digital de experiencias significativas</t>
  </si>
  <si>
    <t xml:space="preserve">Durante el mes de diciembre se gestionaron en total 490 solicitudes de convalidación de estudios realizados en el exterior, correspondientes a la educación Preescolar, Básica y Media. De estas, el 69.6% (341) corresponden a solicitudes de convalidación de título de bachiller, mientras que el 30.4% (149) restante corresponde a convalidaciones de estudios parciales.
Por otro lado, en el mes de diciembre se pudo constatar que el 29.2% (143) solicitudes fueron cerradas con Auto de archivo que declaró el desistimiento tácito de la petición, por inactividad del ciudadano, luego de realizar un requerimiento; mientras que el 70.8% (347) restante de las solicitudes finalizó con la expedición de la respectiva resolución o certificación de reconocimiento de los estudios realizados en el exterior.
</t>
  </si>
  <si>
    <t>Durante la vigencia 2019 se beneficiaron con la estrategia Aulas Sin Fronteras 55 establecimientos educativos</t>
  </si>
  <si>
    <t>Se seleccionaron 6 experiencias significativas en educación inclusiva, convivencia y educación inicial que serán publicadas, en 2020.</t>
  </si>
  <si>
    <t>"Durante la vigencia 2019 la dirección de Calidad desarrolló acompañamiento en la implementación de  programas y/o estrategias  de calidad educativa a  las secretarías de educación d ela siguiente manera:
Jornada Única:  87 ETC
Fortalecimiento a Comites de convivencia escolares: 96 ETC
Fortalecimiento de "</t>
  </si>
  <si>
    <t>Con corte al mes de Diciembre se encuentran las 4 normas actualizadas. Así; NTC 4638, NTC 4728, NTC 4733 expedidas. La NTC 4595 se encuentra publicado en medio magnético en ICONTEC en el marco del comité de normalización 162 CONSTRUCCIÓN DE EDIFICACIONES ESCOLARES, del documento normativo DE_0254_2019, NTC 4595 (Tercera actualización), Planeamiento y diseño de instalaciones y ambientes escolares. 
Para acceder al documento por favor ingrese a la siguiente dirección electrónica: https://portal.icontec.org/Normalizacion/consulta_publica_invitados/ .</t>
  </si>
  <si>
    <t>Con corte al mes de Diciembre se encuentra listo el insumo guía interna para la ruta de politicas y lineamientos en infraestructura educativa rural.</t>
  </si>
  <si>
    <t xml:space="preserve">Con corte al mes de Diciembre se encuentra listo el insumo de lineamientos técnicos de dotaciones escolares para primera infancia, de igual manera sus anexos correspondientes. </t>
  </si>
  <si>
    <t>Durante el mes de Diciembre se realizó el soporte técnico a la ETC de Cartagena en la parametrización de sedes en la plataforma CIER y asesorías en el manejo de la metodología CIER.</t>
  </si>
  <si>
    <t xml:space="preserve">Con corte al mes de Diciembre se entregó mobiliario escolar en 121 sedes educativas en el territorio Nacional. </t>
  </si>
  <si>
    <t xml:space="preserve">A diciembre de 2019 se suscribieron doce (12)  actas de recibo a satisfacción de Fase II correspondientes al avance de la meta del año de aulas entregadas (99%), de las cuales 12 se tienen ya consolidadas. La UG PA FFIE se encuentra consolidando las evidencias adicionales.
</t>
  </si>
  <si>
    <t>A diciembre de 2019 se consolidaron veinticuatro (24) actas de capacitación adicionales, correspondientes a la gestión realizada en el año 2019.</t>
  </si>
  <si>
    <t>Durante el mes de diciembre no se registraron procesos de terminación anticipada con contratistas. El reporte de noviembre consolidó el cumplimiento de la meta programada para el año 2019.</t>
  </si>
  <si>
    <t>Durante el mes de diciembre no se registraron procesos de arreglo directo con contratistas. El reporte de noviembre consolidó el cumplimiento de la meta programada para el año 2019.</t>
  </si>
  <si>
    <t xml:space="preserve">Durante el mes de diciembre no se registraron procesos de terminación anticipada con contratistas. El reporte de noviembre consolidó el cumplimiento de la meta programada para el año 2019.
</t>
  </si>
  <si>
    <t xml:space="preserve">A diciembre de 2019 se registraron 96 reasignaciones de contratos de proyectos, de acuerdo con la reprogramación de las metas realizada en el mes de noviembre. </t>
  </si>
  <si>
    <t>El cumplimiento del indicador se dió desde el mes de noviembre, actualmente se encuentran subidas las evidencias que soportan el cumplimiento del mismo</t>
  </si>
  <si>
    <t>En diciembre de 2019 se suscribieron Actas de Cierre y Recibo a Satisfacción fase 1 para quince (15) instituciones educativas.</t>
  </si>
  <si>
    <t>En diciembre de 2019 se inició la fase II para la sede de trece (13) instituciones educativas para las que se cuenta con avance de obra reportado. Estos valores corresponden con la reprogramación de las metas relacionadas con la entrega de aulas.</t>
  </si>
  <si>
    <t xml:space="preserve">El contrato para la consultoría de las sedes educativas fue suscrito el 31 de Octubre con Findeter a tráves del contrato 268/19. Lo que evidencia que los diseños de las 19 sedes educativas se encuentran contratados. </t>
  </si>
  <si>
    <t xml:space="preserve">En el último bimestre se definió que estos recursos se transfirieran al PA FFIE. Dichos recursos se transfirieron el 29 de Noviembre a tráves del Contrato 1380 de 2015. Por lo que actualmente se encuentran contratadas las 8 fichas de diagnóstico. </t>
  </si>
  <si>
    <t>Con corte al mes de Diciembre se realizaron las actividades correspondientes al seguimiento de ejecución de obras y cumplimiento de cronogramas de entrega de las sedes educativas con aulas terminadas. Derivado de lo anterior en este período se entregaron 148 aulas básicas entre nuevas y mejoradas. Así las cosas, actualmente hay un avance del 99% que corresponden a 2303 aulas de la meta total de 2317 aulas terminadas construidas. Así las cosas, el avance sobre el total de la meta en el cuatrienio es de 41%.</t>
  </si>
  <si>
    <t>Con corte al mes de Diciembre se realizaron las actividades correspondientes al seguimiento de ejecución de obras y cumplimiento de cronogramas de entrega de las sedes educativas con aulas funcionales. Derivado de lo anterior en este período se entregaron 76 aulas básicas entre nuevas y mejoradas. Así las cosas, actualmente hay un avance del 96% que corresponden a 884 aulas de la meta total de 920 aulas funcionales construidas. Así las cosas, el avance sobre el total de la meta en el cuatrienio es de 13%.</t>
  </si>
  <si>
    <t>Duante el periodo se realizo seguimiento semanal de contacto telefonico con las ETC para validar si han tenido dificultades para realizar el registro de datos SIMAT, lo que genero permitir realizar el cumplimiento del 100% de la meta</t>
  </si>
  <si>
    <t>Con corte al mes de diciembre el programa de alimentación escolar ha realizado transferencias por valor de $1.032.642.878.600,00, lo que corresponde al 100,00% de los recursos disponibles para  transferencias a las Entidades Territoriales Certificadas. Para la vigencia 2019 el MEN no asigno recursos a las ETC Funza y Bogotá.” Los recursos 2019 con RP asignados a las ETC son $1.032.642.878.600,00 de los  $ 1.032.643.452.582,00  disponibles para esta actividad.</t>
  </si>
  <si>
    <t>"""Con corte al mes de diciembre, el proceso de asistencia tecnica se ha desarrollado de acuerdo al plan de asistencia tecnica formulado a comienzo de año, brindado asistencia tecnica a 91 ETC, de manera presencial y virtual y a través del desarrollo de encuentros subregionales, este proceso se ha brindado en el marco de los lineamientos técnicos y operativos del Programa de Alimentación Escolar, de igual manera Lineamientos Técnicos Administrativos del PAE para Pueblos Indígenas -  Resolución 018858 de 2018, así como el abordaje de cada uno de los ejes del Nuevo Programa de Alimentación Escolar: Transparencia, Calidad, Financiación, Cobetura y Gestión Territorial. Las ETC a las que no fue posible brindar asistencia técnica, debido a que no asistieron al espacio convocado en el encuentro subregional corresponden: Ipiales, Pasto, Pitalito, San Andrés, Sogamoso.
En este sentido la asistencia técnica relacionada con la Resolución 018858 de 2018 se abordó desde dos enfoques: Priorización de 28 ETC con atención a población indígena a través de asistencia técnica presencial individual y para las restantes ETC a través del desarrollo de Encuentros Subregionales.
de las  28 ETC priorizadas para asistencia técnica presencial individual se ha realizado al AT a 27 ETC, es decir un avance del 96.43%
De las 96 ETC programadas para asistir a los encuentros subregionales y socializar la Resolución se llegó a 88 ETC, es decir un avance del 91,67%.
Es preciso mencionar que se avanza en el fortalecimiento de las capacidades técnicas asociadas a la contratacion 2020 y vigencias futuras. 
"""""""</t>
  </si>
  <si>
    <t xml:space="preserve">Con el objetivo de avanzar en el diagnóstico para la adecuada formulación de la PPAE el Programa Mundial de Alimentos - PMA efectuó la entregade los siguientes productos, En el mes de noviembre y diciembre se avanza en la revisión y validación de los documentos entregados por el PMA: 
a) Caracterización de experiencias innovadoras y de buena gestión del Programa de Alimentación Escolar – PAE en Barranquilla y Magdalena. (En este sentido, se realizó un ejercicio de exploración y caracterización de experiencias innovadoras y de buena gestión del PAE, con base en la metodología de sistematización de experiencias, particularmente de buenas prácticas en el modelo de gestión del Programa implementado en estos territorios). 
b) Revisión y caracterización de los modelos de PAE que se implementan en el área rural en Cauca, Norte de Santander, Boyacá y Cesar. (Este producto busca la revisión y caracterización de los modelos de PAE en los departamentos de Cauca, Boyacá, Cesar y Norte de Santander a partir de la metodología de cadena de valor, como herramienta que permite identificar el proceso de transformación de insumos y productos en servicios y la influencia de estos últimos en los resultados e impactos en los escenarios rurales). 
c) Mapeo de actores nacionales y territoriales del Programa de Alimentación Escolar – PAE (Este apartado presenta el producto de los talleres adelantados en cada uno de los territorios, los cuales se desarrollaron en dos momentos: el primero de ellos contempló el mapeo de actores clave y el segundo, la identificación de configuraciones de influencia para la formulación de la política pública de Alimentación Escolar para el país en los territorios de Barranquilla, Bogotá, Boyacá, Cesar y Magdalena. El mapeo de actores se plantea a manera de listado, donde cada actor es identificado de acuerdo a su rol en el marco de la política pública de Alimentación Escolar y el escenario o escenarios de articulación con otros actores.)
d) Revisión y documentación de experiencias de construcción, implementación y evaluación de políticas/planes/programas de alimentación escolar en otros países de Latinoamérica y el Caribe. (De esta forma, a través de este estudio se propone realizar una revisión y documentación de experiencias de construcción, implementación y evaluación de políticas, planes y programas de alimentación escolar en otros países de América Latina y el Caribe. Se pretende que el estudio proporcione elementos importantes en la construcción de la política pública de PAE partir de un análisis comparado de estos procesos.
Por otra parte se ha avanzado en el proceso de problematización a través de los encuentros subregionales realizados.
</t>
  </si>
  <si>
    <t>"Desde el eqipo PAE a la fecha se tiene la estructuración en conjunto con el equipo del sena de los contenidos pedagógicos de los cursos dirigidos al personal manipulador y tenderos escolares
Convocatoria a las ETC para la inscripción del personal manipulador según modalidad y cupos asignados a cada ETC
 Organización en conjunto con el equipo SENA de los grupos para la cursos semipresenciales
Al momento se tienen 6437 matriculadas, el proceso de cualificación en la línea 1, inició  el 05 de octubre, se lleva a la fecha capacitadas 951 manipuladoras de alimentos.</t>
  </si>
  <si>
    <t>En 2019, se desarrollaron estrategias diferenciadas en el marco de la Estrategia de Acogida, Bienestar y Permanencia, se premiaron 35 instituciones educativas que promovieron el bienestar y la permanencia mediante las artes, deportes, ciencia y tecnología y emprendimiento naranja; se benefició a 19.622 estudiantes de 316 sedes educativas rurales en Sucre, Risaralda, Antioquia y Boyacá con estrategias educativas flexibles; 2.250 sedes educativas con formación docente y materiales educativos,  649 municipios caracterizaron sus modos de transporte escolar, más de 5.600.000 beneficiarios con el Programa de Alimentación Escolar, 478 residencias escolares acciones de mejoramiento y cualificación, 17 municipios con planes de permanencia integral, más de 25 jornadas de búsqueda activa, monitoreo y seguimiento a la cobertura y matrícula, así como, más de 205.000 niños migrantes venezolanos accedieron a la educación.</t>
  </si>
  <si>
    <t xml:space="preserve">En el mes de diciembre, 92 sedes educativas con residencia escolar cuentan con al menos 3 acciones de fortalecimiento, entre las cuales se cuentan: fortalecimiento del componente de vida cotidiana, dotación de mobiliario y kits escolares. Mejoramiento de infraestructura, dotación de textos, Programa Todos a Aprender, incremento del 100% en la asignación de SGP para estudiantes residentes. Sobresalen las sedes de residencia IEI San Antonio de Padua y la IEI María Auxiliadora (Amazonas) con 5 o más acciones.  Cabe indicar que 536 sedes con residencia escolar en el país fueron diagnosticadas mediante convenio con la Universidad Pedagógica y 229 sedes adicionales cuentan ya con al menos 2 intervenciones para su fortalecimiento.
2. Se realizaron  28 asistencias técnicas a 20 Entidades Territoriales Certificadas. Se visitaron 22 residencias escolares y se atendieron técnicamente 53. 
3. Consolidación del proyecto de decreto y lineamientos operativos para residencias escolares. 46 sedes </t>
  </si>
  <si>
    <t>En diciembre de 2019, se identificaron 15.447 beneficiarios matriculados en el Ciclo Lectivo Especial Integral (CLEI) 1 - SIMAT corte noviembre de 2019, de los cuales 5.541 se financiaron con recursos del Ministerio de Educación Nacional; los 9.906 restantes correspondieron a acciones lideradas por las Entidades Territoriales Certificadas en educación y escuelas normales superiores a las cuales la Subdirección de Permanencia ha suministrado formación en el Modelo Educativo Flexible A Crecer. Se transformó la modalidad de contratación de alfabetización con la suscripción de un fondo con el ICETEX y se avanzó en la elaboración de la convocatoria para que las Entidades Territoriales Certificadas en alianza con las Instituciones de Educación Superior de calidad para la educación de 20.000 adultos en el CLEI 1.</t>
  </si>
  <si>
    <t>La Subdirección de Permanencia, del Ministerio de Educación Nacional,  en 2019, desarrolló estrategias educativas con modelos educativos flexibles y proyectos pedagógicos productivos beneficiando a 19.622 estudiantes de 316 sedes educativas rurales en Sucre, Risaralda, Antioquia y Boyacá. Adicionalmente, se focalizaron 2.250 sedes educativas de 277 municipios para ser fortalecidas con los textos y la formación docentes en modelos educativos flexibles, lo cual se realizará a partir de enero de 2020. De otro lado, se beneficiaron 478 residencias escolares con la suma de las acciones del MEN. En el Sistema de Responsabilidad Penal Adolescente se han realizado 11 mesas regionales con la asistencia a 69 Entidades Territoriales Certificadas. Un encuentro nacional de Docentes con la participación de 16 Entidades Territoriales Certificadas y 28 Docentes.</t>
  </si>
  <si>
    <t>En el año 2019, se desarrollaron estrategias educativas flexibles beneficiando a 22.187 estudiantes, en Sucre, se beneficiaron 2.223 estudiantes de 6 instituciones educativas; en Antioquia, se beneficiaron 16.680 estudiantes de 307 sedes; en Boyacá, se fortaleció el proyecto educativo comunitario del pueblo U’WA . En alianza con el Consejo Noruego para Refugiados accedieron a la educación de adultos en los ciclos del I al VI beneficiando 2.223 estudiantes, en los Espacios Territoriales para Reincorporación y comunidades aledañas. Con el municipio de Neiva se beneficiaron personas con el modelo PACES; con el Consejo Noruego para Refugiados se atendió en Cauca, Chocó, Tumaco y Buenaventura con el modelo etnoeducativo para comunidades negras; en alianza con ASCUN se están atendiendo en  Sincelejo, Meta, Caquetá y Putumayo con el modelo PACES.</t>
  </si>
  <si>
    <t>Durante el 2019, en conjunto con las secretarias de educación se focalizaron 2.250 sedes educativas para ser fortalecidas con los textos educativos y la formación docentes en modelos educativos flexibles; para lo cual se suscribió la orden de compra No. 41772 de 2019 con Panamerica Formas e Impresos S.A. para la impresión y distribución de los textos, esta última se realizará en el mes de enero de 2020 y el contrato interadministrativo No. 277 de 2019 con el ICETEX para el proceso de formación docente, lo que se realizará a partir del mes de marzo del 2020. 
Con estos procesos se beneficiará  127.153 estudiantes víctimas.</t>
  </si>
  <si>
    <t>Se benefició la residencia escolar de la IEI Maria Auxiliadora en Leticia con:
o	Dotación de 300 kits escolares gestionados con el Banco BBVA.
o	Formación en modelos educativos flexibles.
o	Pasantía para el intercambio de experiencia en proyectos productivos del cacao en el municipio de Granada, Meta. 
o	Dotación de mobiliario escolar para laboratorio integrado de física y química para secundaria, biblioteca básica, 4 aulas con capacidad para 40 estudiantes cada una, puesto comedor para 80 estudiantes, sala de profesores para 10 docentes. 
o	Esta misma residencia se beneficiará de la construcción de dos módulos de dormitorios para 100 estudiantes internos. 
o	Adicionalmente recibió dotación de mobiliario de la residencia escolar por parte de OEI.
o	Fortalecimiento del componente de vida cotidiana y aprovechamiento del tiempo en la jornada del internado escolar con la Fundación Plan. 
-	La residencia escolar de la IEI San Antonio de Padua en Mirití – Paraná, Amazonas se beneficiará de:
o	Mejorará la batería sanitaria de la residencia escolar. 
o	Adicionalmente recibirá dotación de mobiliario de la residencia escolar por parte de OEI en el marco del convenio que tiene el MEN con esta organización. 
o	Adicionalmente recibió dotación de mobiliario de la residencia escolar por parte de OEI.
o	Fortalecimiento del componente de vida cotidiana y aprovechamiento del tiempo en la jornada del internado escolar con la Fundación Plan. 
-	A través de Fundación Telefónica se focalizaron 2 sedes con residencia escolar para dotarlas con igual número de maletas interactivas con implementos tecnológicos y para la comunicación en el municipio de San Pablo, Bolívar, las cuales contienen 12 tabletas, 1 router, 1 servidor, 1 miniproyector y 1 plataforma de lenguaje y ciudadanía, complementada y además tendrá capacitación a docentes. 
-	Se realizó la caracterización de internados escolares con un enfoque de garantía al derecho a la familia por parte de la Fundación Lumos en 45 de los 47 internados de Guaviare. 
-	Durante el año 2019 se avanzó en la elaboración del proyecto de decreto para la reglamentación de la estrategia de internado escolar el cual contempla disposiciones generales, condiciones generales y específicas para la implementación de la estrategia de residencia escolar, comisión de residencia escolar, financiación de la estrategia de residencia escolar en establecimientos educativos oficiales, responsabilidades de los diferentes actores y disposiciones finales. Se constituyó una mesa de trabajo con la Oficina Asesora de Planeación y Finanzas, la Subdirección de Monitoreo y Control y la Subdirección de Permanencia la cual realizó una revisión detallada del proyecto de decreto depurándolo y ajustándolo a la política educativa actual. Actualmente se encuentra en revisión del Despacho del Viceministerio de Educación Preescolar, Básica y Media para proceder a la remisión a la Oficina Asesora Jurídica.
-	Está en construcción el lineamiento técnico y operativo de las residencias escolares.
-	Se realizaron 28 asistencias técnicas a 20 Entidades Territoriales Certificadas en educación para el funcionamiento, formalización y fortalecimiento de las residencias escolares. Se visitaron 21 residencias escolares y se atendieron técnicamente 53 en reuniones con las ETC. 
-	En el marco del convenio 133 MEN-UPN se realizó el diagnóstico socio demográfico, técnico pedagógico, administrativo, financiero, condiciones de acceso a salud y nutrición, y vinculación familiar de los internados escolares del país. Esto permitirá establecer una línea de base, para definir acciones para el mejoramiento de las condiciones. Al 15 de diciembre de 2019, se logró levantar información de 536 internados escolares. El valor de la inversión de este convenio es de 2.800 millones a través del convenio 133.
-	En el marco del convenio 1133526 MEN-Fundación PLAN, con el objeto de hacer un fortalecimiento del componente de vida cotidiana y aprovechamiento del tiempo en la jornada del internado escolar, se avanzó en el diseño y ejecución del taller de 5 días de duración en cada uno de los 40 internados de 8 departamentos que será implementados. Se desarrollaron acciones de caracterización de gustos e intereses de las niñas, niños, y adolescentes residentes a partir de la realización de talleres artísticos, recreativos, lúdicos, literarios y de competencias socioemocionales para el total de residente, aproximadamente 3.836, niños, niñas y adolescentes. Se está terminando de consolidar la bolsa de elementos para cada internado las cuales se adquirirán a finales de diciembre y se entregarán a partir de febrero de 2020. El valor de la inversión de este convenio es de 2.476 millones.
-	En el marco del convenio 059 con la Organización de estado Iberoamericanos se adquirió la dotación por 500 millones de pesos para las residencias escolares en Amazonas de las Instituciones Educativas María Auxiliadora en Leticia y San Antonio de Padua en Mirití – Paraná. Está dotación fue entregada a la ETC y a la IE Maria Auxiliadora. De igual manera se elaboró un documento de trabajo del componente pedagógico para el fortalecimiento del lineamiento de residencias escolares en línea con el proyecto de decreto a emitir por el Ministerio de Educación Nacional.
-	Así mismo, en 2019 se priorizaron recursos por cerca de 2.500 millones para atender de manera integral los alojamientos y los baños de la residencia escolar de la IE Nuestra Señora de Nazareth en Leticia Amazonas y el mejoramiento de los baños de la residencia escolar de la IE Paraná en Mirití Amazonas, obras que se encuentran en elaboración del contrato ya que la licitación se adjudicó el 17 de diciembre. 
https://www.findeter.gov.co/loader.php?lServicio=Convocatoria&amp;lTipo=ultimasConvocatorias&amp;lFuncion=info&amp;NumProceso=PAF-MEN-O-057-2019
Los valores del presupuesto oficial el cual tiende a bajar en la adjudicación son:
•	Obras de Mejoramiento en el internado de la IE INDÍGENA MARIA AUXILIADORA, ESTABLECIMIENTO EDUCATIVO INTERNADO NAZARETH. LETICIA $ 1.899.669.774
•	Obras de Mejoramiento de la I.E. SAN ANTONIO DE PADUA, CORREGIMIENTO DEPARTAMENTAL. MIRITI $ 451.652.550</t>
  </si>
  <si>
    <t xml:space="preserve">-	En el marco del Convenio de Cooperación Internacional 059 de 2019, suscrito entre el Ministerio de Educación Nacional (MEN) y la Organización de Estados Iberoamericanos (OEI) se ejecutaron 10 procesos de asistencia técnica presencial a las Secretarías de Educación de Antioquia, Putumayo, Bolívar, Armenia, Huila, Cauca, Tumaco, Nariño, Vichada, y en el encuentro regional en Medellín estarán (Sucre, Córdoba). De igual manera se entregaron los siguientes productos finales: _x000D_
o	1. Documento de la Estrategia de coordinación y gestión a nivel nacional y territorial para la gestión del riesgo escolar, _x000D_
o	2. Documento diagnóstico de 96 ETC en Gestión del Riesgo, _x000D_
o	3. Documento del acompañamiento realizado en territorio a 12 secretarías de educación, _x000D_
o	4. Documento de conclusiones y recomendaciones para ETC y Ministerio de Educación. _x000D_
o	5.Matriz general de respuestas del diagnóstico, _x000D_
o	6. matriz de riesgos de internados)._x000D_
_x000D_
-	Por su parte en el marco del convenio de asociación suscrito entre el Ministerio de Educación Nacional y la Fundación Plan, cuyo objeto es el de Prestación de servicios en la implementación de estrategias de acceso, bienestar y permanencia educativa, dirigida a población en riesgo de deserción por reclutamiento, utilización, minas, violencia de género, embarazo adolescente u otras situaciones de vulneración;  se desarrollaron 60 talleres desarrollaron 60 talleres beneficiando a 1267 docentes y a 29 funcionarios de 30 Secretarías de Educación en 24 departamentos del País. _x000D_
-	Realización de 9 asistencias técnicas a 6 ETC por el equipo técnico del MEN._x000D_
-	Acompañamiento a la ETC Vichada para elaboración del plan de acción y atención para emergencia del pueblo Amurua y para la implementación y reactivación de la Mesa Territorial. _x000D_
-	Envió a las 96 ETC de orientaciones para prevenir afectaciones por temporada invernas en el año 2020. _x000D_
</t>
  </si>
  <si>
    <t>En el 2019, se desarrolla la base conceptual de la política pública integral de educación rural: antecedentes; diagnóstico situacional, identificación de factores clave para la elaboración de la política; propuesta de lineamientos y análisis de información secundaria de carácter cualitativo que incluye al PEER 1 y 2.</t>
  </si>
  <si>
    <t xml:space="preserve">En el año 2019, se desarrollaron las bases tecnicas, conceptuales y educativas de la educación para adultos, y en alianza con el Consejo Noruego se realizó la educación para adultos con apropiación cultural en el pacífico, se constituyó el Fondo en Administración con Icetex para seguir avanzando en la reducción de 1 punto porcentual en el analfabetismo a 2022. </t>
  </si>
  <si>
    <t xml:space="preserve">En el 2019, en alianza con el Ministerio de Transporte se desarrolló el decreto que reglamenta las zonas diferenciales de transporte y beneficia los modos y modalidades de transporte en las zonas rurales. </t>
  </si>
  <si>
    <t>Con corte a 31 de diciembre se realizaron 89 asistencias técnicas,  nuevas en temas como: estrategia de alfabetización CLEI 1, en aspectos técnicos, pedagógicos y operativos del MEF Caminar en Secundaría, en la formalización y fortalecimiento de residencias escolares, en la definición del plan de acción en la implementación de las estrategias pedagógicas multigradual, socialización de la ruta para la construcción del plan de permanencia, con el fin de identificar las cusas de deserción, en el anexo 13 A, capacitaciones en SIMPADE y SIMAT y en encuentros regionales con el tema del Sistema de Responsabilidad Penal para Adolescentes.</t>
  </si>
  <si>
    <t>Se han realizado 11 mesas regionales con la asistencia de: ETCE Asistentes 69, 100 Profesionales de Secretarias de Educación, 68 Profesionales ICBF, 31 Profesionales SENA, 81 Profesionales de Operadores ICBF,  129 Docentes y Directivos Docentes, 2 Profesional  de Procuraduría Provincial, 3 Suboficiales de Policía Nacional infancia y adolescencia, para un total de 414 asistentes._x000D_
-	Se ha acompañado a SED Cúcuta, SED Norte de Santander, SEM Tunja, SED San Andrés, SED Quindio y SEM Armenia en visita de Asistencia Técnica In Situ._x000D_
-	Las SED Norte de Santander, SEM Cúcuta, SEM Pitalito fueron acompañadas en video Reunión Virtual, de  igual manera se realizó Video Conferencia sobre lineamientos y plan  de acción 2019,  con la participación de 43 Secretarias de Educación._x000D_
-	Se construyo proyecto de Micro Sitio SRPA en Portal Colombia Aprende, se está en la espera de ejecución por parte de la oficina de innovación._x000D_
-	Se han realizado 4 Cohortes del diplomado para el fortalecimiento a la prestación del servicio educativo en el marco del SRPA, se han inscrito 386 docentes y profesionales de Secretarías de Educacion y Operadores ICBF, se han certificado 234 Estudiantes._x000D_
-	Realización de procesos de capacitación a docentes, directivos docentes y funcionarios de las ETC de Sucre, Sincelejo, Montería, Córdoba, Sahagún, Lorica, Apartado y Turbo para atención pertinente a población vinculada al sistema de responsabilidad penal para adolescentes, para la estructuración de la oferta educativa para medidas y sanciones privativas de la libertad._x000D_
-	Se realizo Encuentro Nacional  de Docentes en el marco del SRPA que contó con la participación de 16 ETCE y 28 Docentes que presentaron sus experiencias y desarrollo de Estrategia Pedagógica Multigrado para jóvenes con Sanción Privativa de la Libertad, este evento contó con la participación de la Dirección de Calidad Subdirección de Referentes._x000D_
-	Se realizo visitas de asistencia técnica a SEM Cali y SEM Bello para organizar la prestación de servicio educativo a sanciones no privativas de la libertad._x000D_
-	Se culmino la cuarta y quinta cohorte de Diplomado Virtual con 107 estudiantes.</t>
  </si>
  <si>
    <t>En comité Nº 12 del día 16 de Diciembre, del convenio 059, se recibió a satisfacción el último producto de seguimiento. La evidencia son los documentos recibidos</t>
  </si>
  <si>
    <t>Se tiene la versión final del documento, la misma fue radicada en sistemas mediante la mesa de ayuda Nº SOL401126</t>
  </si>
  <si>
    <t>Se recibieron los documentos finales del convenio 059 con la OEI.</t>
  </si>
  <si>
    <t>Durante el período se realizó jornada de planeación y evaluación,  con el objetivo de identificar  las ETC que se priorizaran en el 2020 para realizar las visitas de monitoreo  y seguimiento  al uso de los recursos del SGP - Educación .  *MV_1085_Listado de asistencia</t>
  </si>
  <si>
    <t>Durante el período se realizó jornada de planeación,  con el fin de organizar el proceso de capacitación a las ETC para la vigencia  2020.  *MV1085_1095_ Listado de asistencia</t>
  </si>
  <si>
    <t>Entrega  del esquema de validación de cuentas maestras del sector educativo. *MV1112. https://app.powerbi.com/groups/892d8102-a2ae-4abe-ab19-b3c6fa8c28df/reports/6eec824b-2820-496b-9312-74430cc38027?ctid=31fcfb3f-8a0b-4ab5-b792-74c9062b9c8e</t>
  </si>
  <si>
    <t>Durante el período se gestionaron 39 solicitudes de reconocimiento de deudas laborales por los siguientes conceptos:  Ascensos en el escalfón (5), Nómina (2), Homologación (19)Otras (10),  Primas (1), Sintrenal (1)  y ZDA (1) .  *MV1114. Solicitudes Deudas Laborales</t>
  </si>
  <si>
    <t>Se realizó en noviembre el taller de lideres de inspección y vigilancia. Se encuentra como evidencia el Link de la transmisión</t>
  </si>
  <si>
    <t>8.33</t>
  </si>
  <si>
    <t>. Revisión del informe de gestión del contrato de fiducia mercantil No 83 de 1990 con corte al mes de DICIEMBRE de 2019. Participacion en la comisión Nacional de salud de la región 7 y 2. Participaciòn en los comites regionales de Quindio.</t>
  </si>
  <si>
    <t>Se realizó los días 1 al 6 de diciembre la Comisión IV del Espacio Nacional de Consulta y en ella se trabajaron los temas relacionados con los disensos de la instancia que administra y vigila la carrera y el escalafón docente, posteriormente los días 7 y 8 de diciembre se llevó a cabo la Plenaria del Espacio Nacional de Consulta de las Comunidades Negras, Afrocolombianas, Raizales  y Palenqueras, en el cual se presento al mismo la propuesta de proyecto de Estatuto y sobre la misma se llegaron a acuerdos en un 90%, quedando pendiente lo relacionado con la instancia que administra y vigila la carrera y la asimilación.
Justificación:  En 2019 en el marco del proceso de Consulta Previa se realizaron 8 mesas técnicas, 3 sesiones de comisiones IV, y una sesión del Espacio de Plenaria. Durante todo este proceso, el Ministerio de Educación Nacional garantizó financiera y técnicamente estos espacios de diálogo, sin embargo, es preciso indicar que el proceso de concertación avanzó hasta en un 90 %; dado que se tiene pendiente la concertaciòn final de los temas relacionados con la instancia que administra y vigila la carrera y el proceso de asimilaciòn, adicionalmente se esta a la espera de recibir un concepto del Consejo de Estado, relacionado con la Instancia que administra y vigila la carrera docente de las comunidades NARP. 
Por lo anterior, el proceso de concertaciòn con las comunidades NARP continua para el año 2020.</t>
  </si>
  <si>
    <t>Se continuaron con sesiones internas de trabajo en el MEN (02, 05 y 09 de diciembre de 2019), donde se analizó el proyecto de norma SEIP, se consolidó una presentación de todas las áreas con sus temáticas, escenarios de análisis, consecuencias y contrapropuestas, entre otros aspectos. El avance del año 2019 fue la entrega del documento proyecto de norma SEIP al MEN para su revisión y en la siguiente sesión de la CONTCEPI inicia el proceso de concertación.
Justificación: En 2019 en el marco del proceso de Consulta Previa se realizaron tres (3) sesiones conjuntas (Sesiones 38, 39 y 40), dos (2) sesiones extraordinarias, un (1) espacio autónomo, seis (6) subcomisiones. Durante todo este proceso, el Ministerio de Educación Nacional garantizó financiera y técnicamente estos espacios de diálogo y sólo hasta el mes de octubre fue radicada por los Pueblos Indìgenas en el MEN el proyecto de norma SEIP para la revisión técnica, jurídica y financiera del MEN.
Por lo anterior para el 2020 continua el proceso de concertación y no se cuenta con el documento de norma expedido.</t>
  </si>
  <si>
    <t xml:space="preserve">Esta actividad no presenta avance en este mes.
Justificación: Esta publicación dependerá del resultado de la finalización de los procesos de Consulta Previa para contar con los documentos finales protocolizados en los diferentes espacios de concertación para su posterior publicación. Dichos procesos continuarán en el año 2020. </t>
  </si>
  <si>
    <t>Fecha: 2 de diciembre de 2019. 
Descripción: Con motivo del cumplimento de los acuerdos se realizó reunión con Mincultura y con la Organización Autoridades Tradicionales Indígenas de Colombia -AICO-, para trabajar la metodología del taller de  retroalimentación en territorio del Plan Nacional Decenal de Lenguas Nativas, esta Minga se desarrollará con 30 autoridades de los pueblos y organizaciones filiales a  AICO. 
Fecha: 3 de diciembre de 2019. 
Descripción: Se acompañó reunión intrainstitucional para realizar la ruta de acciones en virtud a la situación educativa de la ETC Vichada (PAE; Infraestructura, Calidad, Cobertura(acceso), para continuar con la ruta de acompañamiento. (De esto no hay soporte)
3.   Fecha: 9 y 11 de diciembre de 2019. 
Descripción: Se acompañó la mesa técnica de Gobierno para concertar internamente el Decreto, asimismo se acompañó la concertación con las delegadas de las 5 Organizaciones Indígenas nacionales para concertar la versión final del Decreto que formalizará la Comisión Nacional de Mujeres Indígenas
Fecha: 9 de diciembre de 2019. 
Descripción: Se acompañó la sesión del Consejo Asesor de Lenguas Nativas, en donde se eligió el nuevo presidente del CNLN, se proyectó el plan de acción de la Subcomisión de Educación.
Se cumple con el número de acompañamientos para el desarrollo de modelos interculturales</t>
  </si>
  <si>
    <t>El día 10 de diciembre de 2019 se participa en la Mesa de Concertación y protocolización del Plan Salvaguarda del Pueblo Indígena Totoróez, en Bogotá D.C., con el acompañamiento de la Dirección de Calidad del VEPBM y demás Entidades de Gobierno Nacional. Producto de esta concertación se realizó una reunión intersectorial en el Ministerio del Interior el 18 de diciembre, donde estuvieron convocadas entidades como ICBF, SENA, Ministerio de Cultura, Colciencias, MinTIC, para la revisión de la matriz en el componente educativo de manera integral y preparar la visita a territorio.
Se cumple con la meta de los 5 talleres de fortalecimiento del componente educativo de los planes de salvaguarda para los Pueblos indìgenas</t>
  </si>
  <si>
    <t>Para el mes de diciembre, desde el Ministerio de Educación Nacional se finalizó la realización de talleres para el fortalecimiento de ambientes pedagógicos, la entrega de colecciones de libros en el marco del PNLE, así como la finalización de los procesos de formación y acompañamiento pedagógico situado a docentes a tráves del PTA y los diplomados desarrollados durante el año. Se ha realizado la recolección de los datos necesarios para el cálculo del avance de la meta, sin embargo, es necesario contar con el reporte de matricula del mes de diciembre para poder generar el avance cuantitivo a este corte. Se realizó un cálculo preliminar con la matricula consolidada a noviembre de 2019, según la cual tenemos 111.682 niños y  niñas de preescolar con educación inicial en el marco de la atención integral, lo que indica una cobertura del 19%.
Las evidencias aportadas corresponden a los reporte de beneficiarios de las acciones anteriomente mencionadas.</t>
  </si>
  <si>
    <t>Durante el mes de diciembre se realizaron las pruebas funcionales en el ambiente de Certificación de Sistema de Seguimiento al Desarrollo Integral de la Primera Infancia - SSDIPI para las adecuaciones del Tablero de Control, el cual permitirá la optimización de todos los procesos para el cálculo de los indicadores y generación de las alertas tanto preventivas como correctivas, encontrando que aún deben realizarse ajustes para su correcto funcionamiento.
El medio de verificación reportado corresponde son las actas de recibido a satisfacción de los desarrollos realizados por la fábrica de software.</t>
  </si>
  <si>
    <t>Durante el mes de diciembre se finalizó la entrega de colecciones de libros especializados por parte del PNLE y la realización de talleres para el fortalecimiento de ambientes pedagógicos en el marco del convenio con la OEI, así mismo se realizó la verificación de los niños y niñas de preescolar que asisten a sedes que cuentan con dotación. El fortalecimiento de ambientes pedagógicos es  una condición que deben tener los niños y niñas de preescolar con educación inicial en el marco de la atención integral, por lo tanto, todos los niños y niñas cumplen con esta condición.
El medio de verificación reportado corresponde a los listados de sedes donde fueron entregadas las colecciones de libros, la verificación de dotaciones entregadas y el reporte de asistentes a los talleres de fortalecimiento de ambientes.</t>
  </si>
  <si>
    <t>En el mes de diciembre se realizó el proceso de formulaciòn de planes de mejoramiento con los prestadores privados de las 20 ETC focalizadas y se dio cierre al proceso de acompañamiento realizado en convenio con la Fundación Plan, mediante el cual se finalizó con un total de 3.626 sedes de educación inicial registradas en el RUPEI.
La evidencia aportada corresponde al listado de sedes registradas en el Registro Único de Prestadores de Educación Inicial, como parte del proceso de acompañamiento realizado.</t>
  </si>
  <si>
    <t>UPN, correspondientes a Acompañamiento Pedagógico Situado APS y Diplomado de Referentes técnicos en Educación Inicial y Preescolar, el acompañamiento pedagógico a las maestras y maestros a tráves del PTA, diplomado DUA con la Fundación Saldarriaga Concha, Fortalecimiento técnico y cualificación en el marco de la atención integral en preescolar con Compensar y Colsubsidio y Talleres de Fortalecimiento de Práctica Pédagogica con la UPTC, a tráves de los cuales se logró la formación de 12.456 agentes educativos, sin embargo, aún se esta finalizando el reporte de información de todas las personas que finalizaron los procesos.</t>
  </si>
  <si>
    <t>En cuanto al indicador, porcentaje de avance en la consolidación del banco de elegibles para integrar las Salas de Evaluación de la CONACES, se adjudicó contrato CO1.PCCNTR.1123730 a la U T Selección CONACES 2019,  para la selección y evaluación de candidatos. La 7° Invitación Pública se abrió el 20/11/2019, se publicó en la página del MEN y en diferentes medios. Se desarrolla en 4 Etapas;  Registro, inscripción, cargue de documentos y verificación de requisitos mínimos de aspirantes. 2° Etapa, Aplicación prueba de conocimientos, 3° Etapa, Entrevista y 4° etapa, preselección y selección. En la 1° etapa se inscribieron más de 2.000 aspirantes. Frente a esta situación la Sala General en sesión del 2/12/2019 modificó cronograma desde el Recibo de observaciones y subsanaciones a la lista preliminar, con el fin de garantizar el proceso de selección de los aspirantes. El contrato se modificó y termina el 30/01/2020</t>
  </si>
  <si>
    <t>En cuanto al indicador que mide el avance en la estructuración el banco de pares, el 17/07 se firmó acta de inicio del ctt CO1.PCCNTR. 1010629 con Asesoría y Gestión Ltda. La depuración final de las bases de datos del Banco de Pares fueron entregadas a SACES el 5/11/2019. Con respecto a la entrega del banco de pares estructurado, la resolución fue proyectada por parte del equipo de la Dirección de Calidad y revisada en la sala de coordinadores de CONACES. Actualmente se encuentra en revisión por parte de la Ministra, para proceder con la publicación para observaciones ciudadanas, realizar ajustes derivados de dichas observaciones y posterior firma</t>
  </si>
  <si>
    <t>Durante el período enero -diciembre fueron realizadas en total 121 actividades de acompañamiento a las IES. Los temas tratados en el marco de dichas actividades se centran en atender las inquietudes relacionadas con el estado de los procesos e indicaciones para la radicación de información de los procesos a través del aplicativo SACES CNA. De igual manera en el mes de octubre se llevó a cabo la jornada de formación de pares académicos nacionales e internacionales en el marco del proceso definido para tal fin por ARCUSUR. Finalmente, en el mes de noviembre se llevó a cabo la jornada de Socialización de la V Convocatoria de acreditación regional de programas en el marco ARCUSUR, evento con el cual se cierra el plan de eventos contemplado por el CNA para el 2019.</t>
  </si>
  <si>
    <t>Para la construcción y ajuste de los Documentos, referentes, lineamientos, guías y resoluciones de calidad para la ES, se realizó el tercer ciclo de talleres "calidad es de todos - construcción de referentes", del 17 al 21 de junio, abarcando las siguientes modalidades: condiciones institucionales, derecho, TyT, salud, ciclos propedéuticos, posgrados, pregrado y Dual. De igual manera se realizó la sistematización de la información recolectada para la construcción del documento referentes y las resoluciones correspondientes. En el mes de julio se firmó el contrato No. 1029219 con la firma Angulo y Velandia, para la elaboración de las guías de los documentos, referentes, guías y resoluciones de calidad para la educación Superior. Se han realizado mesas con expertos técnicos en Salud y con Min Justicia para las guías de los programas de Derecho y de áreas de la salud. También se han realizado mesas de trabajo técnico con las salas de CONACES para este tipo de programas. 
Las 7 resoluciones que reglamentan las condiciones de calidad de instituciones y programas por niveles educativos y modalidades, procedimiento de registro calificado, condiciones de calidad Programas en el área de la salud y derecho, banco de pares y estructura de CONACES, establecidas por el decreto 1330 de 2019, fueron elaboradas por el equipo de la Dirección de Calidad; en los meses de noviembre y diciembre se llevaron a cabo 14 talleres “pedagogía y buenas prácticas del Decreto del SAC”, dirigido a la comunidad académica de las IES, en las ciudades de Bogotá, Bucaramanga, Barranquilla, Pereira, Cali, Cúcuta y Medellín, orientados a desarrollar insumos para una aplicación práctica del decreto desde los distintos roles del sistema de Aseguramiento de la Calidad, en dichos talleres se recogieron observaciones que debieron ser incorporadas en las resoluciones, las cuales actualmente se encuentran en revisión por parte de la Ministra, para proceder con la publicación para observaciones ciudadanas, realizar ajustes derivados de dichas observaciones y posterior firma de las mismas. Así mismo, se llevaron a cabo las mesas de trabajo con los viceministerios de salud y justicia. En este momento sólo está pendiente la aprobación final y la publicación para recibir observaciones de la ciudadanía. El avance a la fecha de este indicador es de un 85%, quedando pendiente la aprobación final de los documentos.</t>
  </si>
  <si>
    <t>Posterior a la revisión y ajustes al curso derivadas del plan piloto y aprobación de la versión final de contenidos del curso de pares en modalidad B-Learning, se superó la meta del número de pares de Acreditación de Alta Calidad capacitados, logrando que 165 pares culminaran los siete (7) módulos del curso.</t>
  </si>
  <si>
    <t>De los procesos radicados en 2019 se han surtido exitosamente todas las etapas del proceso para 2111 procesos; y se ha tramitado el desistimiento de 313 procesos. La fórmula del indicador se calcula sobre el número de trámites proyectados a recibir en 2019 que es 4.620.</t>
  </si>
  <si>
    <t>Para el sistema de información del Sistema de Aseguramiento de la Calidad - SAC, se analizaron oportunidades y soluciones de la arquitectura de negocio del SACES, identificando las necesidades y requerimientos de los actores del SAC. Se levantaron los requerimientos detallados funcionales y no funcionales, aplicables a la nueva plataforma TI SACES, que dá soporte a los procesos y trámites de aseguramiento de la Calidad. Hasta el momento se ha implementado, del trámite de registro calificado, las etapas de prerradicado y radicado y se está avanzando con las pruebas del Desarrollo y ajustes a estas mismas.
La empresa contratada para el desarrollo de Registro Calificado entregó su cronograma donde evidenció que el plazo de ejecucicón no lograba ser en el 2019, por lo cual con la aprobación de los supervisores se acordó un cronograma que abarca hasta abril de 2020.</t>
  </si>
  <si>
    <t>El sistema de información y procesamiento de solicitudes de convalidaciones de Educación Superior se soporta en la nueva resolución de convalidaciones (Resolución 10687 del 09 de octubre de 2019) expedida el día 16 de octubre de 2019, rigiendo a partir de dicha fecha; el sistema de información CONVALIDA en su primera fase incorporó los registros de los ciudadanos, el cargue de documentos y las primeras funciones asignadas a los profesionales del Grupo de Convalidaciones. En su segunda fase se está trabajando la integración de la gestión de los recursos y tutelas del proceso. Paralelamente se lanzó el nuevo micrositio de convalidaciones y posteriormente se estructuró la infografía del nuevo proceso de convalidación de títulos de ES en el país, la cual es presentada en los talleres regionales en distintas IES del país de la mano de la estrategia de socialización de los cambios realizados en la Dirección de Calidad para la ES.</t>
  </si>
  <si>
    <t>En torno a una estrategia en conjunto para la correcta conservación de bienes y rentas de las IES, Se realizo reunión con el equipo financiero de la Subdirección de Inspección y Vigilancia y la DIAN. Así mismo, la primera mesa de trabajo se realizo en julio 03 de 2019. Teniendo en cuenta la comunicación recibida de parte de la DIAN, se replanteó la estrategia de articulación inicialmente pensada para darle paso a una estrategia de Gobierno de Datos, la cual empezó su etapa de diseño durante la última semana de octubre y las dos primeras semanas de noviembre. A partir de entonces, y con el apoyo de la firma Ernst &amp; Young, se ha avanzado en el desarrollo de una batería de indicadores utilizando la herramienta de Microsoft “Power BI”, la cual toma como fuente primaria de información la base de datos correspondiente a los reportes financieros realizados por las IES en la herramienta HECCA del SNIES. Esta herramienta de prevención apoyará las gestiones que realiza la Subdirección de Inspección y Vigilancia a partir del año 2020 frente a la correcta conservación y destinación de bienes y rentas de las IES, en diciembre de 2019 se realizó segunda mesa de trabajo, en la cual se contó con la participación de la firma Ernst &amp; Young, y con ingenieros tanto de la Subdirección de Tecnología y Servicios de Información, como de la Subdirección de Desarrollo Sectorial. En el desarrollo de esta mesa se validaron conceptos técnicos frente a las fuentes de información disponibles, licenciamientos, arquitectura de datos, lenguaje de programación, estructura funcional de la batería de indicadores, tiempos de desarrollo y entregas, capacitación al Equipo MEN, soporte interno MEN, y máquina de pruebas, entre otros. Así mismo, se revisó el piloto diseñado por la firma contratada y se hicieron observaciones sobre  su funcionalidad para ajuste. Resultado de lo anterior, y de lo gestionado a lo largo de la vigencia 2019, se consolidó la etapa de diseño de una estrategia para la correcta conservación de bienes y rentas de las IES, la cual entrará en su etapa de desarrollo e implementación durante la vigencia 2020.</t>
  </si>
  <si>
    <t>Se gestionaron  las  38 medidas preventivas y/o de vigilancia especial adoptadas en 10 IES, logrando el 100% de lo planeado para esta vigencia, lo que nos permitió tener un adecuado seguimiento de vigilancia en estas instituciones. velando de esta forma por la calidad del servicio , su continuidad y porque en estas instituciones de educación superior sus rentas se conserven y se apliquen debidamente.</t>
  </si>
  <si>
    <t>Con el fin de realizar el diseño y pilotaje del programa de formación de la Escuela de Aseguramiento de la Calidad, en el mes de julio, se firmó la minuta del contrato interadministrativo No. 0061 de 2019, sucrito con y Universidad Nacional de Colombia. La UNal entregó posteriormente los siguientes poductos: 1) Estructura y funcionamiento de la Escuela, 2) Lìneamientos pedagógicos, 3) Fundamentación teórica Conceptual; 4) Diseño de contenidos y propuesta gráfica de los módulos, para la definición de estructura curricular, 5) Documentación de procesos y procedimientos para su operación y 6) Diseño general del Edusitio. Se adoptó el nombre de Red de Aseguramiento de la Calidad para la Escuela. La Universidad Nacional convocó y contrató a las IES y a los expertos internacionales que participan en la elaboración de contenidos. Se validaron las líneas estratégicas y su plan de acción con los órganos consultivos. Se finalizó el proceso formativo virtual de 368 pares de los dos primeros módulos del curso Red de Conocimiento SACES para Pares. Se entregaron los diseños instruccionales de todos los módulos previstos para la vigencia actual del curso. Se realizó la sesión presencial de cierre donde se entregaron las certificaciones de aprobación a los pares y miembros de la CONACES que participaron.</t>
  </si>
  <si>
    <t>El Modelo de Institucionalidad y Gobernanza del MNC fue presentado por el Consejo Privado de Competitividad (CPC) en Presidencia de la Republica donde participaron la Alta Consejeria Presidencial para la gestión del cumplimiento, MinTrabajo, MinEducación, SENA y Fundación Corona. La sesión tuvo por objetivo llegar a acuerdos entre las instituciones que han participado en el diseño del modelo de institucionalidad para acordar la estrategia a desarrollar durante en los próximos años y avanzar en su implementación, sobre ello se acuerda avanzar en la creación de una Agencia Nacional de Cualificaciones como modelo de institucionalidad único y autónomo lo cual requerirá acuerdos y procesos de transición entre las instituciones que actualmente tiene participación en el desarrollo del MNC en el país.</t>
  </si>
  <si>
    <t>El convenio 240/2019 MEN-CET Colsubsidio entregó al MEN documentos con el análisis de brechas de capital humano, la estructuración del campo de observación y análisis funcional finalizando de esta manera las etapas A, B y C de la ruta metodológica para diseñar las cualificaciones. De igual manera, se cumplió lo pactado contractualmente para desembolsar el 100% de los recursos MEN. Durante el primer semestre del año 2020 se desarrollará la etapa D completando el curso técnico y metodológico de los proyectos.</t>
  </si>
  <si>
    <t>El convenio 201 de 2019 (MEN-Camacol)entregó al MEN documentos con el análisis de brechas de capital humano, la estructuración del campo de observación y análisis funcional finalizando de esta manera las etapas A, B y C de la ruta metodológica para diseñar las cualificaciones. De igual manera, se cumplió lo pactado contractualmente para desembolsar el 100% de los recursos MEN. Durante el primer semestre del año 2020 se desarrollará la etapa D completando el curso técnico y metodológico de los proyectos.</t>
  </si>
  <si>
    <t>Indicador rezagado un año, el cual se reportará en el 2020 cuando se realice el cierre de estadisticas oficiales en Junio</t>
  </si>
  <si>
    <t xml:space="preserve">Indicador rezagado un año, el cual se reportará en el 2020 cuando se realice el cierre de estadisticas oficiales en Junio </t>
  </si>
  <si>
    <t xml:space="preserve">Indicador rezagado un año, el cual se reportará en el 2021 cuando se realice el cierre de estadisticas oficiales de las cifras de los años 2017, 2018, 2019, 2020 en junio del 2021 </t>
  </si>
  <si>
    <t>13  beneficiarios del programa VS, co-financiados con aportes del Ministerio de Educación Nacional, 10 se encuentran en Estados Unidos realizando sus estancias de investigación, 1 con visa estampada y 2 tienen visa en trámite
5 beneficiarios del programa FLTA 2020, se seleccionaron y formalizaron documentos mediante informe de Fulbright
61 beneficiarios ETA 2019 cofinanciados por el MEN se encuentran en sus ciudades asignadas y comenzaron actividades en las Instituciones de Educación Superior el 1 de agosto de 2019</t>
  </si>
  <si>
    <t>5 beneficiarios del programa FLTA 2020, se seleccionaron y formalizaron documentos mediante informe de Fulbright</t>
  </si>
  <si>
    <t>Se cuenta con caracterización de acciones de fortalecimiento de las IES en materia de regionalización y Ed Rural. Se entregó versión para consolidación política de educación rural con la actualización de acciones en educación superior.
Se adelantaron mesas de trabajo con RIMISP para la identificación de nodos dinamizadores - nodos oferta y nodos potenciales para la estrategia de fortalecimiento de Educaicón Superior Rural. Se cuenta con la apuesta de educación superior Rural</t>
  </si>
  <si>
    <t>La meta se encuentra cunplida desde septiembre. En diciembre se realiza el análisis de esta informacion y se retroalimento a las IES dando lineamiento en la ejecucion de esteos recursos, Tambien se solicito el seguimiento con corte a 31 de diciembre de 2019, el cual se consolidará en enero del 2020.</t>
  </si>
  <si>
    <t>De acuerdo al informe entregado por el contratista (Universidad EAFIT), para el mes de octubre se realizó prueba de concepto evolucionado del laboratorio con lideres del proyecto y mesa técnica del MEN. Este proceso implicó realizar ajustes al modelo inicial del laboratorio. 
De acuerdo al informe entregado por el contratista (Universidad EAFIT) se desarrolló un prototipo inicial de plataforma del laboratorio.
El contratista (Universidad EAFIT) entrega Laboratorio Virtual para la Innovación Educativa en la Educación Superior, con 4 lineas de servicio</t>
  </si>
  <si>
    <t>En las Juntas Administradoras se han validado y aprobado 3666 estudiantes, (desde octubre) lo cual representa el 92% del alcance de la meta para 2019.</t>
  </si>
  <si>
    <t>En las Juntas Administradoras se han aprobado 75.131, se epera en 2020 enfocarse en la movilización de la demanda para que los estudiantes se inscriban y acepten el beneficio.</t>
  </si>
  <si>
    <t>Se realizaron 4 talleres con el apoyo de ASCUN para la identificación de acciones que las IES vienen desarrollando en prevención y atención a los casos de violencias basadas en género.
Se realizó la revisión por parte de ONU Mujeres de la información remitida por las IES y del consolidado de los talleres de ASCUN, y se realizó comité  técnico del convenio.
Se construyó documento (primera versión para validación ) de lineamientos a las IES para la prevención, detección y atención de violencias basadas en género.</t>
  </si>
  <si>
    <t xml:space="preserve">Como rerultado de la caracterización de las IES públicas, tenemos que de las 63 IES consultadas 42 IES dieron respuesta, y de estas 33 cuentan con política y programas de educación inclusiva. </t>
  </si>
  <si>
    <t>Identificacion de las 79 IES TyT que deben presentar condiciones institucionales con base en el decreto 1330 de 2019 para ser acompañadas en el 2020 
Se logro el compromiso de 33 empresas para participar activamente del piloto de modalidad dual TyT en Colombia
Se logro la manifestacion de interes de 24 IES con alta calidad para participar activamente del piloto de modalidad dual TyT en Colombia</t>
  </si>
  <si>
    <t>Mediante Resolución No. 6693 de 2019 se hizo el reconocimiento a 818 estudiantes como mejores bachilleres, cuya vigencia tiene 2 años para que los beneficairios puedan reclamar los subsidios ante el Icetex.</t>
  </si>
  <si>
    <t>Mediante Resolución No. 7876 de 2019 se adjudicó el beneficiario de la Beca Omaira Sánchez conforme a lo establecido en los artículos 2.5.3.4.4.2 y 2,5,3.4.4,3 del Decreto 1075 de 2015. Estudiante con el mejor resultados Saber 11 del año 2018 del municipio de Amero Guayabal (Tolima).</t>
  </si>
  <si>
    <t>Se elaboró la propuesta de decreto reglamentario artículo 4° de  la Ley 570 de 2.000 (mediante la cual se creó la Beca Luis Antonio Robles), con base en las observaciones de la Oficina Asesora Jurídica y el área misional (Despacho VES y la Direccion de Fomento) con el fin de publicar el documento en enero de 2020 para consulta de la ciudadanía.</t>
  </si>
  <si>
    <t>Se adjudicaron 21 beneficiarios a través de las convocatorias realizadas en 2019-1 y 2019-2 con recursos de la vigencia así como saldos disponibles del Fondo aportados por el Minsiterio de Educación y recursos de la Fundación Saldarriaga Concha.</t>
  </si>
  <si>
    <t>Se adjudicaron 2.000 beneficiarios a través de la convocatoria realizada en 2019-2 del Fondo Álvaro Ulcúe Chocué con recursos de la vigencia así como saldos disponibles del Fondo aportados por el Minsiterio de Educación Nacional.</t>
  </si>
  <si>
    <t>Se adjudicaron 2,559 beneficiarios a través de la convocatoria realizada en 2019-2 del Fondo Especial de Comunidades Negras con recursos de la vigencia así como saldos disponibles del Fondo aportados por el Minsiterio de Educación Nacional.</t>
  </si>
  <si>
    <t>19 como meta som acumulados. La meta para el 2019 son 6 nuevos de los cuales e adjudicaron 2 nuevos beneficiarios mediante la convocatoria raelizada en el 2019-2 del Fondo para la atención de la Población Rrom. Se presentaron 27 aspirantes, de los cuales 7 cruzaron con el Censo de Población Rrom del Ministerio del Interior, y 2 cumpliero con todas los requisitos.</t>
  </si>
  <si>
    <t>Se tiene la legalización de 1 nuevo beneficiario del Fondo Jóvenes Ciudadanos de Paz en la vigencia 2019.</t>
  </si>
  <si>
    <t>Se adjudicaron 541 beneficiarios mediante las convocatorias 2019-1 y 2019-2 del Fondo para el acceso a la educaación superior de la Población Víctima, con recursos de la vigencia así como saldos disponibles del Fondo aportados por el Minsiterio de Educación y recursos de la Secretaría de Educación de Bogotá.</t>
  </si>
  <si>
    <t>Se otorgaron subsidios a la tasa de interés de 20.000 créditos de las líneas Tú Eliges del Icetex en época de estudio</t>
  </si>
  <si>
    <t>Se autorizaron las condonaciones del 25% de las obligaciones de 8.464 beneficiarios de créditos del Icetex.</t>
  </si>
  <si>
    <t>Se autorizaron las condonaciones del 100% de las obligaciones de 213 beneficiarios de créditos del Icetex con el reconocimiento de Mejores Saber PRO.</t>
  </si>
  <si>
    <t>Se otorgaron subsidios a la tasa de interés de 102,939 créditos de las líneas Tú Eliges del Icetex en época de amortización.</t>
  </si>
  <si>
    <t>262 estudiantes con reconocimiento de Mejores Bachilleres reclamaron durante la vigencia 2019 los subsidios de matrícula y sostenimiento ante el Icetex.</t>
  </si>
  <si>
    <t>33.384 beneficiarios de las 4 convocatorias del Programa Ser Pilo Paga renovaron su crédito en el 2019.</t>
  </si>
  <si>
    <t>1 beneficiario del Fondo Beca Omaira Sánchez renovó su crédito durante la vigencia 2019.</t>
  </si>
  <si>
    <t>23 beneficiarios del Fondo de la Población con Discapacidad renovaron sus créditos ante el Icetex durante la vigencia 2019.</t>
  </si>
  <si>
    <t>5.351 beneficiarios del Fondo Álvaro Ulcúe Chocué renovaron sus créditos ante el Icetex durante la vigencia 2019.</t>
  </si>
  <si>
    <t>7.996 beneficiarios del Fondo Especial de Comunidades Negras renovaron sus créditos ante el Icetex durante la vigencia 2019.</t>
  </si>
  <si>
    <t>16 beneficiarios del Fondo para la atención de la Población Rrom renovaron sus créditos ante el Icetex durante la vigencia 2019.</t>
  </si>
  <si>
    <t>1 beneficiario del Fondo Jóvenes Ciudadanos de Paz renovó su crédito durante la vigencia 2019.</t>
  </si>
  <si>
    <t>2.742 beneficiarios del Fondo para el acceso a la educación superior de la Población Víctima la atención de la Población Rrom renovaron sus créditos ante el Icetex durante la vigencia 2019.</t>
  </si>
  <si>
    <t>Estrategia no desarrollada en 2019</t>
  </si>
  <si>
    <t>Se otorgaron subsidios a la tasa de interés de 54.006 créditos de las líneas Tú Eliges del Icetex en época de estudios.</t>
  </si>
  <si>
    <t>Se otorgaron subsidios de sostenimiento de 53.246 créditos de las líneas Tú Eliges del Icetex.</t>
  </si>
  <si>
    <t>Mediante la convocatoria 2019-2 del Fondo Mejores Saber PRO se adjudicaron 7 nuevos beneficiarios.</t>
  </si>
  <si>
    <t>Mediante la convocatoria 2019-2 del Fondo Alfonso López Michelsen se adjudicó 1 nuevo beneficiario en programa de Maestría en Derecho Internacional Humanitario.</t>
  </si>
  <si>
    <t>La asignación inicial de recursos para esta actividad se dio bajo el supuesto de la constitución de una alianza interinstitucional entre el Ministerio de Educación Nacional, el Ministerio del Interior y Colciencias. No obstante, ante las restricciones presupuestales de cada una de las entidades aliadas y el incremento de la TRM del dólar, moneda bajo la cual se hacen los supuestos de financiación de estudios en el exterior del Fondo Becas Hipólita, sólo hasta noviembre se pudieron gestionar recursos suficientes para constituir el Fondo Programa Becas Hipólita, el cual se creó mediante Convenio 281 del 27 de noviembre de 2019. Se tiene abierta la convocatoria, pero los beneficiarios empezarán a relacioanrse para la vigencia 2020.</t>
  </si>
  <si>
    <t>Mediante la convocatoria 2019-2 del Fondo Excelencia Docente se adjudicaron 500 nuevo beneficiario en programa de Maestría para docentes de educación preescolar, básica y media.</t>
  </si>
  <si>
    <t>21 beneficiarios del Fondo Posgrados Mejores Saber PRO renovaron sus créditos ante el Icetex durante la vigencia 2019.</t>
  </si>
  <si>
    <t>SEGUIMIENTO PLAN DE ACCIÓN INSTITUCIONAL 2019</t>
  </si>
  <si>
    <t>SEGUIMIENTO IV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</si>
</sst>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 #,##0_-;\-&quot;$&quot;\ * #,##0_-;_-&quot;$&quot;\ * &quot;-&quot;_-;_-@_-"/>
    <numFmt numFmtId="41" formatCode="_-* #,##0_-;\-* #,##0_-;_-* &quot;-&quot;_-;_-@_-"/>
    <numFmt numFmtId="43" formatCode="_-* #,##0.00_-;\-* #,##0.00_-;_-* &quot;-&quot;??_-;_-@_-"/>
    <numFmt numFmtId="164" formatCode="_(* #,##0_);_(* \(#,##0\);_(* &quot;-&quot;??_);_(@_)"/>
    <numFmt numFmtId="165" formatCode="&quot;$&quot;\ #,##0"/>
    <numFmt numFmtId="166" formatCode="0.0"/>
    <numFmt numFmtId="167" formatCode="0.0%"/>
    <numFmt numFmtId="168" formatCode="[$-F400]h:mm:ss\ AM/PM"/>
    <numFmt numFmtId="169" formatCode="#,##0_ ;\-#,##0\ "/>
    <numFmt numFmtId="170" formatCode="#,##0.00_ ;\-#,##0.00\ "/>
    <numFmt numFmtId="171" formatCode="_-* #,##0_-;\-* #,##0_-;_-* &quot;-&quot;??_-;_-@_-"/>
    <numFmt numFmtId="172" formatCode="_-* #,##0.00_-;\-* #,##0.00_-;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26"/>
      <color theme="0"/>
      <name val="Arial"/>
      <family val="2"/>
    </font>
    <font>
      <b/>
      <sz val="11"/>
      <name val="Arial Narrow"/>
      <family val="2"/>
    </font>
    <font>
      <sz val="11"/>
      <color rgb="FF000000"/>
      <name val="Calibri"/>
      <family val="2"/>
    </font>
    <font>
      <sz val="12"/>
      <name val="Arial"/>
      <family val="2"/>
    </font>
    <font>
      <sz val="10"/>
      <name val="Arial"/>
      <family val="2"/>
    </font>
    <font>
      <sz val="12"/>
      <color theme="1"/>
      <name val="Arial"/>
      <family val="2"/>
    </font>
    <font>
      <b/>
      <sz val="24"/>
      <color theme="0"/>
      <name val="Arial"/>
      <family val="2"/>
    </font>
    <font>
      <sz val="24"/>
      <name val="Arial"/>
      <family val="2"/>
    </font>
    <font>
      <b/>
      <sz val="12"/>
      <color theme="1"/>
      <name val="Calibri"/>
      <family val="2"/>
      <scheme val="minor"/>
    </font>
    <font>
      <b/>
      <sz val="12"/>
      <name val="Arial"/>
      <family val="2"/>
    </font>
    <font>
      <b/>
      <sz val="12"/>
      <color theme="1"/>
      <name val="Arial"/>
      <family val="2"/>
    </font>
    <font>
      <sz val="12"/>
      <color theme="1"/>
      <name val="Calibri"/>
      <family val="2"/>
      <scheme val="minor"/>
    </font>
    <font>
      <sz val="11"/>
      <color rgb="FFFF0000"/>
      <name val="Calibri"/>
      <family val="2"/>
      <scheme val="minor"/>
    </font>
    <font>
      <sz val="11"/>
      <name val="Arial"/>
      <family val="2"/>
    </font>
    <font>
      <b/>
      <sz val="11"/>
      <color theme="4"/>
      <name val="Arial"/>
      <family val="2"/>
    </font>
    <font>
      <sz val="11"/>
      <color rgb="FF000000"/>
      <name val="Arial"/>
      <family val="2"/>
    </font>
    <font>
      <sz val="11"/>
      <color theme="1"/>
      <name val="Arial"/>
      <family val="2"/>
    </font>
    <font>
      <b/>
      <sz val="11"/>
      <name val="Arial"/>
      <family val="2"/>
    </font>
    <font>
      <b/>
      <sz val="14"/>
      <name val="Arial"/>
      <family val="2"/>
    </font>
    <font>
      <sz val="11"/>
      <name val="Calibri"/>
      <family val="2"/>
      <scheme val="minor"/>
    </font>
    <font>
      <sz val="11"/>
      <color rgb="FF000000"/>
      <name val="Calibri"/>
      <family val="2"/>
      <scheme val="minor"/>
    </font>
    <font>
      <u/>
      <sz val="11"/>
      <color theme="1"/>
      <name val="Calibri"/>
      <family val="2"/>
      <scheme val="minor"/>
    </font>
    <font>
      <sz val="9"/>
      <color indexed="81"/>
      <name val="Tahoma"/>
      <family val="2"/>
    </font>
    <font>
      <b/>
      <sz val="9"/>
      <color indexed="81"/>
      <name val="Tahoma"/>
      <family val="2"/>
    </font>
    <font>
      <sz val="12"/>
      <color rgb="FFFF0000"/>
      <name val="Arial"/>
      <family val="2"/>
    </font>
    <font>
      <sz val="11"/>
      <color rgb="FFFF0000"/>
      <name val="Arial"/>
      <family val="2"/>
    </font>
    <font>
      <sz val="12"/>
      <name val="Calibri"/>
      <family val="2"/>
      <scheme val="minor"/>
    </font>
    <font>
      <sz val="8"/>
      <name val="Arial"/>
      <family val="2"/>
    </font>
    <font>
      <b/>
      <sz val="26"/>
      <color theme="1"/>
      <name val="Arial"/>
      <family val="2"/>
    </font>
    <font>
      <b/>
      <sz val="9"/>
      <name val="Arial"/>
      <family val="2"/>
    </font>
    <font>
      <sz val="8"/>
      <name val="Calibri"/>
      <family val="2"/>
      <scheme val="minor"/>
    </font>
  </fonts>
  <fills count="22">
    <fill>
      <patternFill patternType="none"/>
    </fill>
    <fill>
      <patternFill patternType="gray125"/>
    </fill>
    <fill>
      <patternFill patternType="solid">
        <fgColor theme="8" tint="-0.499984740745262"/>
        <bgColor indexed="64"/>
      </patternFill>
    </fill>
    <fill>
      <patternFill patternType="solid">
        <fgColor theme="8" tint="-0.249977111117893"/>
        <bgColor indexed="64"/>
      </patternFill>
    </fill>
    <fill>
      <patternFill patternType="solid">
        <fgColor theme="8"/>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theme="4"/>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F1DD"/>
        <bgColor rgb="FFEAF1DD"/>
      </patternFill>
    </fill>
    <fill>
      <patternFill patternType="solid">
        <fgColor rgb="FFFDE9D9"/>
        <bgColor rgb="FFFDE9D9"/>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rgb="FFFFFFFF"/>
        <bgColor indexed="64"/>
      </patternFill>
    </fill>
    <fill>
      <patternFill patternType="solid">
        <fgColor rgb="FF00B05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CFF"/>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theme="0"/>
      </right>
      <top/>
      <bottom style="thin">
        <color indexed="64"/>
      </bottom>
      <diagonal/>
    </border>
    <border>
      <left style="medium">
        <color theme="0"/>
      </left>
      <right/>
      <top style="medium">
        <color theme="0"/>
      </top>
      <bottom style="thin">
        <color indexed="64"/>
      </bottom>
      <diagonal/>
    </border>
    <border>
      <left style="medium">
        <color theme="0"/>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0" fontId="5" fillId="0" borderId="0"/>
    <xf numFmtId="0" fontId="7" fillId="0" borderId="0"/>
    <xf numFmtId="9" fontId="7" fillId="0" borderId="0" applyFont="0" applyFill="0" applyBorder="0" applyAlignment="0" applyProtection="0"/>
    <xf numFmtId="42" fontId="7" fillId="0" borderId="0" applyFont="0" applyFill="0" applyBorder="0" applyAlignment="0" applyProtection="0"/>
    <xf numFmtId="0" fontId="1" fillId="0" borderId="0"/>
    <xf numFmtId="41" fontId="1" fillId="0" borderId="0" applyFont="0" applyFill="0" applyBorder="0" applyAlignment="0" applyProtection="0"/>
    <xf numFmtId="0" fontId="23" fillId="0" borderId="0"/>
  </cellStyleXfs>
  <cellXfs count="331">
    <xf numFmtId="0" fontId="0" fillId="0" borderId="0" xfId="0"/>
    <xf numFmtId="0" fontId="3" fillId="4" borderId="1" xfId="0" applyFont="1" applyFill="1" applyBorder="1" applyAlignment="1" applyProtection="1">
      <alignment vertical="center"/>
      <protection locked="0"/>
    </xf>
    <xf numFmtId="0" fontId="3" fillId="5" borderId="1" xfId="0" applyFont="1" applyFill="1" applyBorder="1" applyAlignment="1" applyProtection="1">
      <alignment vertical="center"/>
      <protection locked="0"/>
    </xf>
    <xf numFmtId="0" fontId="3" fillId="6" borderId="2" xfId="0" applyFont="1" applyFill="1" applyBorder="1" applyAlignment="1" applyProtection="1">
      <alignment vertical="center"/>
      <protection locked="0"/>
    </xf>
    <xf numFmtId="0" fontId="3" fillId="6" borderId="3" xfId="0" applyFont="1" applyFill="1" applyBorder="1" applyAlignment="1" applyProtection="1">
      <alignment vertical="center"/>
      <protection locked="0"/>
    </xf>
    <xf numFmtId="0" fontId="4" fillId="11" borderId="1" xfId="0" applyFont="1" applyFill="1" applyBorder="1" applyAlignment="1" applyProtection="1">
      <alignment horizontal="center" vertical="center" wrapText="1"/>
      <protection locked="0"/>
    </xf>
    <xf numFmtId="0" fontId="4" fillId="12" borderId="1"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1" xfId="0" applyBorder="1"/>
    <xf numFmtId="0" fontId="0" fillId="0" borderId="1" xfId="0" applyBorder="1" applyProtection="1">
      <protection locked="0"/>
    </xf>
    <xf numFmtId="0" fontId="0" fillId="0" borderId="1" xfId="0" applyBorder="1" applyAlignment="1" applyProtection="1">
      <alignment wrapText="1"/>
      <protection locked="0"/>
    </xf>
    <xf numFmtId="0" fontId="0" fillId="0" borderId="1" xfId="0" applyBorder="1" applyAlignment="1" applyProtection="1">
      <alignment horizontal="center" vertical="center" wrapText="1"/>
      <protection locked="0"/>
    </xf>
    <xf numFmtId="0" fontId="0" fillId="0" borderId="1" xfId="0" quotePrefix="1" applyBorder="1" applyAlignment="1" applyProtection="1">
      <alignment horizontal="center" vertical="center" wrapText="1"/>
      <protection locked="0"/>
    </xf>
    <xf numFmtId="0" fontId="0" fillId="15" borderId="1" xfId="0" applyFill="1" applyBorder="1" applyAlignment="1" applyProtection="1">
      <alignment vertical="center" wrapText="1"/>
      <protection locked="0"/>
    </xf>
    <xf numFmtId="0" fontId="0" fillId="15" borderId="1" xfId="0" applyFill="1" applyBorder="1" applyAlignment="1" applyProtection="1">
      <alignment horizontal="center" vertical="center"/>
      <protection locked="0"/>
    </xf>
    <xf numFmtId="165" fontId="0" fillId="15" borderId="1" xfId="0" applyNumberFormat="1" applyFill="1" applyBorder="1" applyAlignment="1" applyProtection="1">
      <alignment vertical="center" wrapText="1"/>
      <protection locked="0"/>
    </xf>
    <xf numFmtId="0" fontId="0" fillId="15" borderId="1" xfId="0" applyFill="1" applyBorder="1" applyAlignment="1" applyProtection="1">
      <alignment horizontal="center" vertical="center" wrapText="1"/>
      <protection locked="0"/>
    </xf>
    <xf numFmtId="0" fontId="0" fillId="0" borderId="0" xfId="0" applyProtection="1">
      <protection locked="0"/>
    </xf>
    <xf numFmtId="0" fontId="2" fillId="10" borderId="1" xfId="0" applyFont="1" applyFill="1" applyBorder="1" applyAlignment="1" applyProtection="1">
      <alignment horizontal="center" vertical="center" wrapText="1"/>
      <protection locked="0"/>
    </xf>
    <xf numFmtId="0" fontId="0" fillId="0" borderId="0" xfId="0" applyProtection="1"/>
    <xf numFmtId="0" fontId="3" fillId="2" borderId="1" xfId="0" applyFont="1" applyFill="1" applyBorder="1" applyAlignment="1" applyProtection="1">
      <alignment vertical="center"/>
    </xf>
    <xf numFmtId="0" fontId="3" fillId="3" borderId="1" xfId="0" applyFont="1" applyFill="1" applyBorder="1" applyAlignment="1" applyProtection="1">
      <alignment vertical="center"/>
    </xf>
    <xf numFmtId="0" fontId="3" fillId="4" borderId="1" xfId="0" applyFont="1" applyFill="1" applyBorder="1" applyAlignment="1" applyProtection="1">
      <alignment vertical="center"/>
    </xf>
    <xf numFmtId="0" fontId="2" fillId="7" borderId="1"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0" fontId="2" fillId="10"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Border="1" applyAlignment="1" applyProtection="1">
      <alignment vertical="center" wrapText="1"/>
    </xf>
    <xf numFmtId="0" fontId="3" fillId="5" borderId="1" xfId="0" applyFont="1" applyFill="1" applyBorder="1" applyAlignment="1" applyProtection="1">
      <alignment vertical="center"/>
    </xf>
    <xf numFmtId="0" fontId="2" fillId="13" borderId="1" xfId="0" applyFont="1" applyFill="1" applyBorder="1" applyAlignment="1" applyProtection="1">
      <alignment horizontal="center" vertical="center" wrapText="1"/>
    </xf>
    <xf numFmtId="164" fontId="0" fillId="0" borderId="1" xfId="1" applyNumberFormat="1" applyFont="1" applyBorder="1" applyAlignment="1" applyProtection="1">
      <alignment horizontal="center" vertical="center" wrapText="1"/>
    </xf>
    <xf numFmtId="0" fontId="0" fillId="15" borderId="1" xfId="0" applyFill="1" applyBorder="1" applyAlignment="1" applyProtection="1">
      <alignment vertical="center" wrapText="1"/>
    </xf>
    <xf numFmtId="1" fontId="0" fillId="0" borderId="1" xfId="2" applyNumberFormat="1" applyFont="1" applyBorder="1" applyAlignment="1" applyProtection="1">
      <alignment horizontal="center" vertical="center" wrapText="1"/>
    </xf>
    <xf numFmtId="0" fontId="2" fillId="14" borderId="1" xfId="0" applyFont="1" applyFill="1" applyBorder="1" applyAlignment="1" applyProtection="1">
      <alignment horizontal="center" vertical="center" wrapText="1"/>
    </xf>
    <xf numFmtId="165" fontId="0" fillId="0" borderId="0" xfId="0" applyNumberFormat="1" applyProtection="1"/>
    <xf numFmtId="0" fontId="3" fillId="6" borderId="3" xfId="0" applyFont="1" applyFill="1" applyBorder="1" applyAlignment="1" applyProtection="1">
      <alignment vertical="center"/>
    </xf>
    <xf numFmtId="0" fontId="2" fillId="6" borderId="1" xfId="0" applyFont="1" applyFill="1" applyBorder="1" applyAlignment="1" applyProtection="1">
      <alignment horizontal="center" vertical="center" wrapText="1"/>
    </xf>
    <xf numFmtId="165" fontId="0" fillId="0" borderId="1" xfId="0" applyNumberFormat="1" applyBorder="1" applyAlignment="1" applyProtection="1">
      <alignment horizontal="center" vertical="center" wrapText="1"/>
    </xf>
    <xf numFmtId="1" fontId="0" fillId="0" borderId="1" xfId="0" applyNumberFormat="1" applyBorder="1" applyAlignment="1" applyProtection="1">
      <alignment horizontal="center" vertical="center" wrapText="1"/>
    </xf>
    <xf numFmtId="165" fontId="0" fillId="0" borderId="1" xfId="0" applyNumberFormat="1" applyBorder="1" applyAlignment="1" applyProtection="1">
      <alignment vertical="center" wrapText="1"/>
    </xf>
    <xf numFmtId="0" fontId="0" fillId="0" borderId="1" xfId="0" applyBorder="1" applyAlignment="1" applyProtection="1">
      <alignment horizontal="justify" vertical="center" wrapText="1"/>
    </xf>
    <xf numFmtId="0" fontId="10" fillId="15" borderId="0" xfId="0" applyFont="1" applyFill="1" applyAlignment="1" applyProtection="1">
      <alignment horizontal="center"/>
      <protection locked="0"/>
    </xf>
    <xf numFmtId="0" fontId="11" fillId="0" borderId="0" xfId="0" applyFont="1" applyAlignment="1" applyProtection="1">
      <alignment horizontal="center" vertical="center" wrapText="1"/>
      <protection locked="0"/>
    </xf>
    <xf numFmtId="0" fontId="0" fillId="0" borderId="1" xfId="0" applyBorder="1" applyAlignment="1" applyProtection="1">
      <alignment horizontal="center" vertical="center"/>
    </xf>
    <xf numFmtId="0" fontId="9" fillId="3" borderId="5" xfId="0" applyFont="1" applyFill="1" applyBorder="1" applyAlignment="1" applyProtection="1">
      <alignment horizontal="center" vertical="center"/>
    </xf>
    <xf numFmtId="0" fontId="0" fillId="15" borderId="1" xfId="0" applyFill="1" applyBorder="1" applyAlignment="1" applyProtection="1">
      <alignment horizontal="center" vertical="center" wrapText="1"/>
    </xf>
    <xf numFmtId="0" fontId="0" fillId="0" borderId="0" xfId="0" pivotButton="1"/>
    <xf numFmtId="0" fontId="0" fillId="0" borderId="0" xfId="0" applyAlignment="1">
      <alignment horizontal="left"/>
    </xf>
    <xf numFmtId="41" fontId="0" fillId="0" borderId="0" xfId="0" applyNumberFormat="1"/>
    <xf numFmtId="10" fontId="0" fillId="0" borderId="0" xfId="0" applyNumberFormat="1"/>
    <xf numFmtId="9" fontId="11" fillId="0" borderId="0" xfId="2" applyFont="1"/>
    <xf numFmtId="0" fontId="2" fillId="0" borderId="1" xfId="0" applyFont="1" applyBorder="1" applyAlignment="1">
      <alignment horizontal="left"/>
    </xf>
    <xf numFmtId="0" fontId="2" fillId="0" borderId="1" xfId="0" applyFont="1" applyBorder="1" applyAlignment="1">
      <alignment horizontal="center"/>
    </xf>
    <xf numFmtId="0" fontId="2" fillId="0" borderId="1" xfId="0" applyFont="1" applyBorder="1" applyAlignment="1">
      <alignment horizontal="center" vertical="center"/>
    </xf>
    <xf numFmtId="9" fontId="0" fillId="0" borderId="1" xfId="2" applyFont="1" applyBorder="1"/>
    <xf numFmtId="9" fontId="0" fillId="0" borderId="1" xfId="0" applyNumberFormat="1" applyBorder="1"/>
    <xf numFmtId="9" fontId="11" fillId="0" borderId="1" xfId="2" applyFont="1" applyBorder="1"/>
    <xf numFmtId="9" fontId="11" fillId="0" borderId="1" xfId="0" applyNumberFormat="1" applyFont="1" applyBorder="1"/>
    <xf numFmtId="0" fontId="16" fillId="0" borderId="0" xfId="0" applyFont="1" applyAlignment="1" applyProtection="1"/>
    <xf numFmtId="0" fontId="16" fillId="0" borderId="0" xfId="0" applyFont="1" applyFill="1" applyAlignment="1" applyProtection="1"/>
    <xf numFmtId="0" fontId="17" fillId="15" borderId="0" xfId="0" applyFont="1" applyFill="1" applyAlignment="1" applyProtection="1"/>
    <xf numFmtId="0" fontId="16" fillId="16" borderId="0" xfId="0" applyFont="1" applyFill="1" applyAlignment="1" applyProtection="1">
      <alignment vertical="center"/>
    </xf>
    <xf numFmtId="0" fontId="16" fillId="0" borderId="0" xfId="0" applyFont="1" applyAlignment="1" applyProtection="1">
      <alignment horizontal="center" vertical="center"/>
    </xf>
    <xf numFmtId="0" fontId="16" fillId="0" borderId="0" xfId="0" applyFont="1" applyAlignment="1" applyProtection="1">
      <alignment horizontal="center"/>
    </xf>
    <xf numFmtId="0" fontId="20" fillId="15" borderId="0" xfId="0" applyFont="1" applyFill="1" applyAlignment="1" applyProtection="1"/>
    <xf numFmtId="0" fontId="21" fillId="15" borderId="0" xfId="0" applyFont="1" applyFill="1" applyAlignment="1" applyProtection="1">
      <alignment horizontal="right" vertical="center"/>
    </xf>
    <xf numFmtId="0" fontId="3" fillId="2" borderId="3" xfId="0" applyFont="1" applyFill="1" applyBorder="1" applyAlignment="1" applyProtection="1">
      <alignment vertical="center"/>
    </xf>
    <xf numFmtId="0" fontId="3" fillId="2" borderId="4" xfId="0" applyFont="1" applyFill="1" applyBorder="1" applyAlignment="1" applyProtection="1">
      <alignment vertical="center"/>
    </xf>
    <xf numFmtId="0" fontId="9" fillId="4" borderId="6" xfId="0" applyFont="1" applyFill="1" applyBorder="1" applyAlignment="1" applyProtection="1">
      <alignment vertical="center"/>
    </xf>
    <xf numFmtId="0" fontId="9" fillId="4" borderId="3" xfId="0" applyFont="1" applyFill="1" applyBorder="1" applyAlignment="1" applyProtection="1">
      <alignment vertical="center"/>
    </xf>
    <xf numFmtId="0" fontId="9" fillId="5" borderId="3" xfId="0" applyFont="1" applyFill="1" applyBorder="1" applyAlignment="1" applyProtection="1">
      <alignment vertical="center"/>
      <protection locked="0"/>
    </xf>
    <xf numFmtId="0" fontId="9" fillId="5" borderId="6" xfId="0" applyFont="1" applyFill="1" applyBorder="1" applyAlignment="1" applyProtection="1">
      <alignment vertical="center"/>
    </xf>
    <xf numFmtId="9" fontId="0" fillId="0" borderId="1" xfId="2" applyFont="1" applyBorder="1" applyAlignment="1" applyProtection="1">
      <alignment horizontal="center" vertical="center" wrapText="1"/>
    </xf>
    <xf numFmtId="3" fontId="0" fillId="0" borderId="1" xfId="0" applyNumberFormat="1" applyBorder="1" applyAlignment="1" applyProtection="1">
      <alignment horizontal="center" vertical="center" wrapText="1"/>
      <protection locked="0"/>
    </xf>
    <xf numFmtId="0" fontId="15" fillId="0" borderId="1" xfId="0" applyFont="1" applyBorder="1" applyAlignment="1" applyProtection="1">
      <alignment horizontal="center" vertical="center" wrapText="1"/>
    </xf>
    <xf numFmtId="9" fontId="18" fillId="0" borderId="0" xfId="4" applyNumberFormat="1" applyFont="1" applyBorder="1" applyAlignment="1" applyProtection="1">
      <alignment horizontal="center"/>
    </xf>
    <xf numFmtId="9" fontId="14" fillId="18" borderId="1" xfId="2" applyFont="1" applyFill="1" applyBorder="1" applyAlignment="1" applyProtection="1">
      <alignment horizontal="center" vertical="center" wrapText="1"/>
      <protection locked="0"/>
    </xf>
    <xf numFmtId="0" fontId="0" fillId="18" borderId="1" xfId="0" applyFill="1" applyBorder="1" applyAlignment="1" applyProtection="1">
      <alignment horizontal="center" vertical="center" wrapText="1"/>
      <protection locked="0"/>
    </xf>
    <xf numFmtId="9" fontId="14" fillId="0" borderId="1" xfId="2" applyFont="1" applyBorder="1" applyAlignment="1" applyProtection="1">
      <alignment horizontal="center" vertical="center" wrapText="1"/>
      <protection locked="0"/>
    </xf>
    <xf numFmtId="3" fontId="0" fillId="0" borderId="1" xfId="0" applyNumberFormat="1" applyBorder="1" applyAlignment="1" applyProtection="1">
      <alignment horizontal="center" vertical="center" wrapText="1"/>
    </xf>
    <xf numFmtId="0" fontId="9" fillId="5" borderId="3" xfId="0" applyFont="1" applyFill="1" applyBorder="1" applyAlignment="1" applyProtection="1">
      <alignment vertical="center"/>
    </xf>
    <xf numFmtId="42" fontId="0" fillId="0" borderId="1" xfId="3" applyFont="1" applyBorder="1" applyAlignment="1" applyProtection="1">
      <alignment horizontal="center" vertical="center" wrapText="1"/>
    </xf>
    <xf numFmtId="0" fontId="0" fillId="0" borderId="1" xfId="0" applyBorder="1" applyAlignment="1" applyProtection="1">
      <alignment horizontal="left" vertical="center" wrapText="1"/>
    </xf>
    <xf numFmtId="0" fontId="22" fillId="0" borderId="1" xfId="0" applyFont="1" applyBorder="1" applyAlignment="1" applyProtection="1">
      <alignment vertical="center" wrapText="1"/>
    </xf>
    <xf numFmtId="1" fontId="22" fillId="0" borderId="1" xfId="2" applyNumberFormat="1" applyFont="1" applyBorder="1" applyAlignment="1" applyProtection="1">
      <alignment horizontal="center" vertical="center" wrapText="1"/>
    </xf>
    <xf numFmtId="0" fontId="24" fillId="0" borderId="1" xfId="0" applyFont="1" applyBorder="1" applyAlignment="1" applyProtection="1">
      <alignment vertical="center" wrapText="1"/>
    </xf>
    <xf numFmtId="0" fontId="0" fillId="0" borderId="1" xfId="0" applyFont="1" applyBorder="1" applyAlignment="1" applyProtection="1">
      <alignment vertical="center" wrapText="1"/>
    </xf>
    <xf numFmtId="0" fontId="0" fillId="0" borderId="1" xfId="0" applyFont="1" applyBorder="1" applyAlignment="1" applyProtection="1">
      <alignment horizontal="center" vertical="center" wrapText="1"/>
    </xf>
    <xf numFmtId="41" fontId="0" fillId="0" borderId="1" xfId="9" applyFont="1" applyBorder="1" applyAlignment="1" applyProtection="1">
      <alignment horizontal="center" vertical="center" wrapText="1"/>
    </xf>
    <xf numFmtId="0" fontId="0" fillId="0" borderId="0" xfId="0" applyAlignment="1" applyProtection="1">
      <alignment horizontal="center" vertical="center"/>
      <protection locked="0"/>
    </xf>
    <xf numFmtId="0" fontId="22" fillId="0"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protection locked="0"/>
    </xf>
    <xf numFmtId="41" fontId="15" fillId="0" borderId="1" xfId="9" applyFont="1" applyBorder="1" applyAlignment="1" applyProtection="1">
      <alignment horizontal="center" vertical="center" wrapText="1"/>
    </xf>
    <xf numFmtId="0" fontId="15" fillId="0" borderId="1" xfId="0" applyFont="1" applyBorder="1" applyAlignment="1" applyProtection="1">
      <alignment vertical="center" wrapText="1"/>
    </xf>
    <xf numFmtId="41" fontId="22" fillId="0" borderId="1" xfId="9" applyFont="1" applyBorder="1" applyAlignment="1" applyProtection="1">
      <alignment horizontal="center" vertical="center" wrapText="1"/>
    </xf>
    <xf numFmtId="1" fontId="15" fillId="0" borderId="1" xfId="2" applyNumberFormat="1" applyFont="1" applyBorder="1" applyAlignment="1" applyProtection="1">
      <alignment horizontal="center" vertical="center" wrapText="1"/>
    </xf>
    <xf numFmtId="0" fontId="22" fillId="0" borderId="1" xfId="0" applyFont="1" applyBorder="1" applyAlignment="1" applyProtection="1">
      <alignment vertical="center" wrapText="1"/>
      <protection locked="0"/>
    </xf>
    <xf numFmtId="0" fontId="22" fillId="15" borderId="1" xfId="0" applyFont="1" applyFill="1" applyBorder="1" applyAlignment="1" applyProtection="1">
      <alignment horizontal="justify" vertical="center" wrapText="1"/>
    </xf>
    <xf numFmtId="0" fontId="22" fillId="15" borderId="1" xfId="0" applyFont="1" applyFill="1" applyBorder="1" applyAlignment="1" applyProtection="1">
      <alignment vertical="center" wrapText="1"/>
    </xf>
    <xf numFmtId="9" fontId="22" fillId="15" borderId="1" xfId="2" applyFont="1" applyFill="1" applyBorder="1" applyAlignment="1" applyProtection="1">
      <alignment horizontal="center" vertical="center" wrapText="1"/>
    </xf>
    <xf numFmtId="0" fontId="0" fillId="15" borderId="0" xfId="0" applyFill="1" applyProtection="1">
      <protection locked="0"/>
    </xf>
    <xf numFmtId="0" fontId="22" fillId="15" borderId="1" xfId="0" applyFont="1" applyFill="1" applyBorder="1" applyAlignment="1" applyProtection="1">
      <alignment horizontal="justify" vertical="top" wrapText="1"/>
    </xf>
    <xf numFmtId="0" fontId="0" fillId="15" borderId="1" xfId="0" applyFill="1" applyBorder="1" applyAlignment="1" applyProtection="1">
      <alignment vertical="top" wrapText="1"/>
    </xf>
    <xf numFmtId="9" fontId="0" fillId="15" borderId="1" xfId="2" applyFont="1" applyFill="1" applyBorder="1" applyAlignment="1" applyProtection="1">
      <alignment horizontal="center" vertical="center" wrapText="1"/>
    </xf>
    <xf numFmtId="9" fontId="14" fillId="15" borderId="1" xfId="2" applyFont="1" applyFill="1" applyBorder="1" applyAlignment="1" applyProtection="1">
      <alignment horizontal="center" vertical="center" wrapText="1"/>
      <protection locked="0"/>
    </xf>
    <xf numFmtId="0" fontId="0" fillId="15" borderId="1" xfId="0" applyFill="1" applyBorder="1" applyAlignment="1" applyProtection="1">
      <alignment horizontal="justify" vertical="top" wrapText="1"/>
    </xf>
    <xf numFmtId="0" fontId="22" fillId="0" borderId="1" xfId="0" applyFont="1" applyBorder="1" applyAlignment="1" applyProtection="1">
      <alignment horizontal="justify" vertical="center" wrapText="1"/>
    </xf>
    <xf numFmtId="9" fontId="22" fillId="0" borderId="1" xfId="2" applyFont="1" applyBorder="1" applyAlignment="1" applyProtection="1">
      <alignment horizontal="center" vertical="center" wrapText="1"/>
    </xf>
    <xf numFmtId="0" fontId="22" fillId="0" borderId="1" xfId="0" applyFont="1" applyFill="1" applyBorder="1" applyAlignment="1" applyProtection="1">
      <alignment vertical="center" wrapText="1"/>
    </xf>
    <xf numFmtId="9" fontId="0" fillId="15" borderId="1" xfId="0" applyNumberFormat="1" applyFill="1" applyBorder="1" applyAlignment="1" applyProtection="1">
      <alignment horizontal="center" vertical="center"/>
    </xf>
    <xf numFmtId="167" fontId="0" fillId="15" borderId="1" xfId="0" applyNumberFormat="1" applyFill="1" applyBorder="1" applyAlignment="1" applyProtection="1">
      <alignment horizontal="center" vertical="center"/>
    </xf>
    <xf numFmtId="1" fontId="0" fillId="15" borderId="1" xfId="2" applyNumberFormat="1" applyFont="1" applyFill="1" applyBorder="1" applyAlignment="1" applyProtection="1">
      <alignment horizontal="center" vertical="center" wrapText="1"/>
    </xf>
    <xf numFmtId="0" fontId="0" fillId="15" borderId="1" xfId="0" applyFill="1" applyBorder="1" applyAlignment="1" applyProtection="1">
      <alignment horizontal="center" vertical="center"/>
    </xf>
    <xf numFmtId="0" fontId="22" fillId="0" borderId="1" xfId="0" applyFont="1" applyBorder="1" applyAlignment="1" applyProtection="1">
      <alignment horizontal="center" vertical="center" wrapText="1"/>
    </xf>
    <xf numFmtId="0" fontId="22" fillId="20" borderId="1" xfId="0" applyFont="1" applyFill="1" applyBorder="1" applyAlignment="1" applyProtection="1">
      <alignment vertical="center" wrapText="1"/>
    </xf>
    <xf numFmtId="0" fontId="0" fillId="15" borderId="1" xfId="0" applyFill="1" applyBorder="1" applyAlignment="1" applyProtection="1">
      <alignment horizontal="justify" vertical="center" wrapText="1"/>
    </xf>
    <xf numFmtId="9" fontId="0" fillId="15" borderId="1" xfId="0" applyNumberFormat="1" applyFill="1" applyBorder="1" applyAlignment="1" applyProtection="1">
      <alignment horizontal="center" vertical="center" wrapText="1"/>
      <protection locked="0"/>
    </xf>
    <xf numFmtId="166" fontId="0" fillId="15" borderId="1" xfId="2" applyNumberFormat="1" applyFont="1" applyFill="1" applyBorder="1" applyAlignment="1" applyProtection="1">
      <alignment horizontal="center" vertical="center" wrapText="1"/>
    </xf>
    <xf numFmtId="10" fontId="0" fillId="15" borderId="1" xfId="0" applyNumberFormat="1" applyFill="1" applyBorder="1" applyAlignment="1" applyProtection="1">
      <alignment horizontal="center" vertical="center" wrapText="1"/>
      <protection locked="0"/>
    </xf>
    <xf numFmtId="168" fontId="0" fillId="0" borderId="1" xfId="0" applyNumberFormat="1" applyBorder="1" applyAlignment="1" applyProtection="1">
      <alignment horizontal="justify" vertical="top" wrapText="1"/>
      <protection locked="0"/>
    </xf>
    <xf numFmtId="0" fontId="0" fillId="15" borderId="1" xfId="0" applyFill="1" applyBorder="1" applyAlignment="1" applyProtection="1">
      <alignment vertical="center"/>
    </xf>
    <xf numFmtId="0" fontId="27" fillId="21" borderId="1" xfId="0" applyFont="1" applyFill="1" applyBorder="1" applyAlignment="1" applyProtection="1">
      <alignment horizontal="center" vertical="center" wrapText="1"/>
    </xf>
    <xf numFmtId="0" fontId="8" fillId="0" borderId="1" xfId="0" applyFont="1" applyFill="1" applyBorder="1" applyAlignment="1" applyProtection="1">
      <alignment vertical="center" wrapText="1"/>
    </xf>
    <xf numFmtId="0" fontId="8" fillId="0" borderId="1" xfId="0" applyFont="1" applyFill="1" applyBorder="1" applyAlignment="1" applyProtection="1">
      <alignment horizontal="center" vertical="center" wrapText="1"/>
    </xf>
    <xf numFmtId="0" fontId="8" fillId="19" borderId="1"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protection locked="0"/>
    </xf>
    <xf numFmtId="41" fontId="8" fillId="0" borderId="1" xfId="9" applyFont="1" applyFill="1" applyBorder="1" applyAlignment="1" applyProtection="1">
      <alignment horizontal="center" vertical="center" wrapText="1"/>
      <protection locked="0"/>
    </xf>
    <xf numFmtId="10" fontId="8" fillId="0" borderId="1" xfId="2"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vertical="center" wrapText="1"/>
    </xf>
    <xf numFmtId="9" fontId="8" fillId="0" borderId="1" xfId="2" applyFont="1" applyFill="1" applyBorder="1" applyAlignment="1" applyProtection="1">
      <alignment horizontal="center" vertical="center" wrapText="1"/>
    </xf>
    <xf numFmtId="10"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1" fontId="8" fillId="0" borderId="1" xfId="0" applyNumberFormat="1" applyFont="1" applyFill="1" applyBorder="1" applyAlignment="1" applyProtection="1">
      <alignment horizontal="center" vertical="center" wrapText="1"/>
      <protection locked="0"/>
    </xf>
    <xf numFmtId="1" fontId="8" fillId="0" borderId="1" xfId="2" applyNumberFormat="1" applyFont="1" applyFill="1" applyBorder="1" applyAlignment="1" applyProtection="1">
      <alignment horizontal="center" vertical="center" wrapText="1"/>
    </xf>
    <xf numFmtId="0" fontId="8" fillId="0" borderId="1" xfId="0" applyFont="1" applyFill="1" applyBorder="1" applyAlignment="1" applyProtection="1">
      <alignment vertical="center" wrapText="1"/>
      <protection locked="0"/>
    </xf>
    <xf numFmtId="41" fontId="8" fillId="0" borderId="1" xfId="9" applyFont="1" applyFill="1" applyBorder="1" applyAlignment="1" applyProtection="1">
      <alignment horizontal="center" vertical="center" wrapText="1"/>
    </xf>
    <xf numFmtId="0" fontId="8" fillId="0" borderId="10" xfId="0" applyFont="1" applyFill="1" applyBorder="1" applyAlignment="1" applyProtection="1">
      <alignment vertical="center" wrapText="1"/>
    </xf>
    <xf numFmtId="41" fontId="8" fillId="0" borderId="1" xfId="0" applyNumberFormat="1" applyFont="1" applyFill="1" applyBorder="1" applyAlignment="1" applyProtection="1">
      <alignment horizontal="left" vertical="center" wrapText="1"/>
      <protection locked="0"/>
    </xf>
    <xf numFmtId="0" fontId="8" fillId="0" borderId="1" xfId="0" applyFont="1" applyBorder="1" applyAlignment="1" applyProtection="1">
      <alignment vertical="center" wrapText="1"/>
    </xf>
    <xf numFmtId="3" fontId="8" fillId="0"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vertical="center" wrapText="1"/>
    </xf>
    <xf numFmtId="3" fontId="14" fillId="0" borderId="1" xfId="0" applyNumberFormat="1" applyFont="1" applyFill="1" applyBorder="1" applyAlignment="1" applyProtection="1">
      <alignment horizontal="center" vertical="center" wrapText="1"/>
      <protection locked="0"/>
    </xf>
    <xf numFmtId="167" fontId="8" fillId="0" borderId="1" xfId="2" applyNumberFormat="1" applyFont="1" applyFill="1" applyBorder="1" applyAlignment="1" applyProtection="1">
      <alignment horizontal="center" vertical="center" wrapText="1"/>
      <protection locked="0"/>
    </xf>
    <xf numFmtId="0" fontId="8" fillId="19" borderId="1" xfId="0" applyFont="1" applyFill="1" applyBorder="1" applyAlignment="1" applyProtection="1">
      <alignment vertical="center" wrapText="1"/>
    </xf>
    <xf numFmtId="0" fontId="6" fillId="0" borderId="1" xfId="0" applyFont="1" applyFill="1" applyBorder="1" applyAlignment="1" applyProtection="1">
      <alignment vertical="center" wrapText="1"/>
    </xf>
    <xf numFmtId="0" fontId="27" fillId="0"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protection locked="0"/>
    </xf>
    <xf numFmtId="0" fontId="8" fillId="0" borderId="1" xfId="0" applyFont="1" applyFill="1" applyBorder="1" applyAlignment="1" applyProtection="1">
      <alignment horizontal="justify" vertical="center" wrapText="1"/>
    </xf>
    <xf numFmtId="2" fontId="8" fillId="0" borderId="1" xfId="2" applyNumberFormat="1"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0" fontId="20" fillId="0" borderId="1" xfId="0" applyFont="1" applyFill="1" applyBorder="1" applyAlignment="1" applyProtection="1">
      <alignment vertical="center" wrapText="1"/>
    </xf>
    <xf numFmtId="0" fontId="19" fillId="0" borderId="1" xfId="0" applyFont="1" applyFill="1" applyBorder="1" applyAlignment="1" applyProtection="1">
      <alignment horizontal="center" vertical="center" wrapText="1"/>
      <protection locked="0"/>
    </xf>
    <xf numFmtId="1" fontId="19" fillId="0" borderId="1" xfId="0" applyNumberFormat="1" applyFont="1" applyFill="1" applyBorder="1" applyAlignment="1" applyProtection="1">
      <alignment horizontal="center" vertical="center" wrapText="1"/>
      <protection locked="0"/>
    </xf>
    <xf numFmtId="3" fontId="19" fillId="0" borderId="1" xfId="0" applyNumberFormat="1"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vertical="center" wrapText="1"/>
    </xf>
    <xf numFmtId="0" fontId="16" fillId="0" borderId="1" xfId="0" applyFont="1" applyFill="1" applyBorder="1" applyAlignment="1" applyProtection="1">
      <alignment horizontal="center" vertical="center" wrapText="1"/>
      <protection locked="0"/>
    </xf>
    <xf numFmtId="9" fontId="16" fillId="0" borderId="1" xfId="2" applyFont="1" applyFill="1" applyBorder="1" applyAlignment="1" applyProtection="1">
      <alignment horizontal="center" vertical="center" wrapText="1"/>
    </xf>
    <xf numFmtId="0" fontId="16" fillId="0" borderId="1" xfId="0" applyFont="1" applyFill="1" applyBorder="1" applyAlignment="1" applyProtection="1">
      <alignment vertical="center" wrapText="1"/>
      <protection locked="0"/>
    </xf>
    <xf numFmtId="0" fontId="16" fillId="0" borderId="1" xfId="0" applyFont="1" applyFill="1" applyBorder="1" applyAlignment="1" applyProtection="1">
      <alignment horizontal="left" vertical="center" wrapText="1"/>
      <protection locked="0"/>
    </xf>
    <xf numFmtId="41" fontId="16" fillId="0" borderId="1" xfId="9" applyFont="1" applyFill="1" applyBorder="1" applyAlignment="1" applyProtection="1">
      <alignment horizontal="center" vertical="center" wrapText="1"/>
    </xf>
    <xf numFmtId="0" fontId="16" fillId="0" borderId="1" xfId="0" applyFont="1" applyFill="1" applyBorder="1" applyAlignment="1" applyProtection="1">
      <alignment wrapText="1"/>
      <protection locked="0"/>
    </xf>
    <xf numFmtId="3" fontId="0" fillId="0" borderId="1" xfId="0" applyNumberFormat="1" applyFill="1" applyBorder="1" applyAlignment="1" applyProtection="1">
      <alignment horizontal="center" vertical="center" wrapText="1"/>
      <protection locked="0"/>
    </xf>
    <xf numFmtId="0" fontId="16" fillId="0" borderId="1" xfId="9" applyNumberFormat="1" applyFont="1" applyFill="1" applyBorder="1" applyAlignment="1" applyProtection="1">
      <alignment horizontal="center" vertical="center" wrapText="1"/>
    </xf>
    <xf numFmtId="0" fontId="19" fillId="0" borderId="1" xfId="0" applyFont="1" applyFill="1" applyBorder="1" applyProtection="1"/>
    <xf numFmtId="0" fontId="19" fillId="0" borderId="0" xfId="0" applyFont="1" applyFill="1" applyProtection="1">
      <protection locked="0"/>
    </xf>
    <xf numFmtId="169" fontId="16" fillId="0" borderId="1" xfId="9" applyNumberFormat="1" applyFont="1" applyFill="1" applyBorder="1" applyAlignment="1" applyProtection="1">
      <alignment horizontal="center" vertical="center" wrapText="1"/>
    </xf>
    <xf numFmtId="41" fontId="16" fillId="0" borderId="1" xfId="9" applyFont="1" applyFill="1" applyBorder="1" applyAlignment="1" applyProtection="1">
      <alignment vertical="center" wrapText="1"/>
    </xf>
    <xf numFmtId="41" fontId="20" fillId="0" borderId="1" xfId="9" applyFont="1" applyFill="1" applyBorder="1" applyAlignment="1" applyProtection="1">
      <alignment horizontal="center" vertical="center" wrapText="1"/>
    </xf>
    <xf numFmtId="0" fontId="14" fillId="0" borderId="0" xfId="0" applyFont="1" applyAlignment="1" applyProtection="1">
      <alignment vertical="center" wrapText="1"/>
    </xf>
    <xf numFmtId="0" fontId="0" fillId="0" borderId="1" xfId="0" applyFill="1" applyBorder="1" applyAlignment="1" applyProtection="1">
      <alignment horizontal="center" vertical="center" wrapText="1"/>
    </xf>
    <xf numFmtId="2" fontId="0" fillId="0" borderId="1" xfId="2" applyNumberFormat="1" applyFont="1" applyBorder="1" applyAlignment="1" applyProtection="1">
      <alignment horizontal="center" vertical="center" wrapText="1"/>
    </xf>
    <xf numFmtId="0" fontId="0" fillId="0" borderId="1" xfId="0" applyFill="1" applyBorder="1" applyAlignment="1" applyProtection="1">
      <alignment horizontal="center" vertical="center" wrapText="1"/>
      <protection locked="0"/>
    </xf>
    <xf numFmtId="0" fontId="0" fillId="0" borderId="0" xfId="0" applyFill="1" applyProtection="1">
      <protection locked="0"/>
    </xf>
    <xf numFmtId="0" fontId="22" fillId="0" borderId="1" xfId="0" applyFont="1" applyBorder="1" applyAlignment="1" applyProtection="1">
      <alignment horizontal="center" vertical="center" wrapText="1"/>
      <protection locked="0"/>
    </xf>
    <xf numFmtId="167" fontId="22" fillId="0" borderId="1" xfId="2" applyNumberFormat="1" applyFont="1" applyBorder="1" applyAlignment="1" applyProtection="1">
      <alignment horizontal="center" vertical="center" wrapText="1"/>
    </xf>
    <xf numFmtId="10" fontId="0" fillId="0" borderId="1" xfId="2" applyNumberFormat="1" applyFont="1" applyBorder="1" applyAlignment="1" applyProtection="1">
      <alignment horizontal="center" vertical="center" wrapText="1"/>
      <protection locked="0"/>
    </xf>
    <xf numFmtId="0" fontId="0" fillId="19" borderId="0" xfId="0" applyFill="1" applyProtection="1">
      <protection locked="0"/>
    </xf>
    <xf numFmtId="0" fontId="0" fillId="16" borderId="1" xfId="0" applyFill="1" applyBorder="1" applyAlignment="1" applyProtection="1">
      <alignment vertical="center" wrapText="1"/>
    </xf>
    <xf numFmtId="2" fontId="0" fillId="15" borderId="1" xfId="2" applyNumberFormat="1" applyFont="1" applyFill="1" applyBorder="1" applyAlignment="1" applyProtection="1">
      <alignment horizontal="center" vertical="center" wrapText="1"/>
    </xf>
    <xf numFmtId="0" fontId="8" fillId="15" borderId="0" xfId="0" applyFont="1" applyFill="1" applyProtection="1">
      <protection locked="0"/>
    </xf>
    <xf numFmtId="0" fontId="22" fillId="0" borderId="0" xfId="0" applyFont="1" applyProtection="1">
      <protection locked="0"/>
    </xf>
    <xf numFmtId="1" fontId="22" fillId="0" borderId="1" xfId="9" applyNumberFormat="1" applyFont="1" applyBorder="1" applyAlignment="1" applyProtection="1">
      <alignment horizontal="center" vertical="center" wrapText="1"/>
    </xf>
    <xf numFmtId="0" fontId="22" fillId="0" borderId="1" xfId="0" applyFont="1" applyBorder="1" applyAlignment="1" applyProtection="1">
      <alignment horizontal="left" vertical="center" wrapText="1"/>
    </xf>
    <xf numFmtId="0" fontId="0" fillId="0" borderId="9" xfId="0" applyFill="1" applyBorder="1" applyAlignment="1" applyProtection="1">
      <alignment horizontal="center" vertical="center"/>
      <protection locked="0"/>
    </xf>
    <xf numFmtId="3" fontId="0" fillId="0" borderId="1" xfId="2" applyNumberFormat="1" applyFont="1" applyBorder="1" applyAlignment="1" applyProtection="1">
      <alignment horizontal="center" vertical="center" wrapText="1"/>
      <protection locked="0"/>
    </xf>
    <xf numFmtId="3" fontId="0" fillId="0" borderId="1" xfId="2" applyNumberFormat="1" applyFont="1" applyBorder="1" applyAlignment="1" applyProtection="1">
      <alignment horizontal="center" vertical="center" wrapText="1"/>
    </xf>
    <xf numFmtId="41" fontId="0" fillId="15" borderId="1" xfId="9" applyFont="1" applyFill="1" applyBorder="1" applyAlignment="1" applyProtection="1">
      <alignment horizontal="center" vertical="center" wrapText="1"/>
      <protection locked="0"/>
    </xf>
    <xf numFmtId="0" fontId="0" fillId="19" borderId="8" xfId="0" applyFill="1" applyBorder="1" applyAlignment="1" applyProtection="1">
      <alignment vertical="center" wrapText="1"/>
    </xf>
    <xf numFmtId="3" fontId="22" fillId="0" borderId="1" xfId="2" applyNumberFormat="1" applyFont="1" applyBorder="1" applyAlignment="1" applyProtection="1">
      <alignment horizontal="center" vertical="center" wrapText="1"/>
    </xf>
    <xf numFmtId="9" fontId="22" fillId="0" borderId="1" xfId="9" applyNumberFormat="1" applyFont="1" applyBorder="1" applyAlignment="1" applyProtection="1">
      <alignment horizontal="center" vertical="center" wrapText="1"/>
    </xf>
    <xf numFmtId="3" fontId="22" fillId="0" borderId="1" xfId="0" applyNumberFormat="1" applyFont="1" applyBorder="1" applyAlignment="1" applyProtection="1">
      <alignment horizontal="center" vertical="center" wrapText="1"/>
      <protection locked="0"/>
    </xf>
    <xf numFmtId="0" fontId="22" fillId="15" borderId="1" xfId="0" applyFont="1" applyFill="1" applyBorder="1" applyAlignment="1" applyProtection="1">
      <alignment horizontal="center" vertical="center" wrapText="1"/>
    </xf>
    <xf numFmtId="1" fontId="22" fillId="15" borderId="1" xfId="2" applyNumberFormat="1" applyFont="1" applyFill="1" applyBorder="1" applyAlignment="1" applyProtection="1">
      <alignment horizontal="center" vertical="center" wrapText="1"/>
    </xf>
    <xf numFmtId="9" fontId="22" fillId="15" borderId="1" xfId="9" applyNumberFormat="1" applyFont="1" applyFill="1" applyBorder="1" applyAlignment="1" applyProtection="1">
      <alignment horizontal="center" vertical="center" wrapText="1"/>
    </xf>
    <xf numFmtId="0" fontId="22" fillId="15" borderId="0" xfId="0" applyFont="1" applyFill="1" applyProtection="1">
      <protection locked="0"/>
    </xf>
    <xf numFmtId="0" fontId="22" fillId="15" borderId="1" xfId="9" applyNumberFormat="1" applyFont="1" applyFill="1" applyBorder="1" applyAlignment="1" applyProtection="1">
      <alignment horizontal="center" vertical="center" wrapText="1"/>
    </xf>
    <xf numFmtId="0" fontId="6" fillId="15" borderId="0" xfId="0" applyFont="1" applyFill="1" applyProtection="1">
      <protection locked="0"/>
    </xf>
    <xf numFmtId="0" fontId="22" fillId="15" borderId="9" xfId="0" applyFont="1" applyFill="1" applyBorder="1" applyAlignment="1" applyProtection="1">
      <alignment vertical="center" wrapText="1"/>
    </xf>
    <xf numFmtId="9" fontId="22" fillId="15" borderId="9" xfId="0" applyNumberFormat="1" applyFont="1" applyFill="1" applyBorder="1" applyAlignment="1" applyProtection="1">
      <alignment horizontal="center" vertical="center" wrapText="1"/>
    </xf>
    <xf numFmtId="0" fontId="22" fillId="15" borderId="0" xfId="0" applyFont="1" applyFill="1" applyAlignment="1" applyProtection="1">
      <alignment horizontal="center" vertical="center"/>
      <protection locked="0"/>
    </xf>
    <xf numFmtId="0" fontId="16" fillId="15" borderId="1" xfId="0" applyFont="1" applyFill="1" applyBorder="1" applyAlignment="1" applyProtection="1">
      <alignment vertical="center"/>
    </xf>
    <xf numFmtId="0" fontId="16" fillId="0" borderId="1" xfId="5" applyFont="1" applyFill="1" applyBorder="1" applyAlignment="1" applyProtection="1">
      <alignment vertical="center" wrapText="1"/>
    </xf>
    <xf numFmtId="167" fontId="16" fillId="0" borderId="1" xfId="5" applyNumberFormat="1" applyFont="1" applyFill="1" applyBorder="1" applyAlignment="1" applyProtection="1">
      <alignment vertical="center" wrapText="1"/>
    </xf>
    <xf numFmtId="9" fontId="16" fillId="0" borderId="1" xfId="6" applyFont="1" applyFill="1" applyBorder="1" applyAlignment="1" applyProtection="1">
      <alignment horizontal="center" vertical="center" wrapText="1"/>
    </xf>
    <xf numFmtId="10" fontId="16" fillId="0" borderId="1" xfId="5" applyNumberFormat="1" applyFont="1" applyFill="1" applyBorder="1" applyAlignment="1" applyProtection="1">
      <alignment horizontal="center" vertical="center" wrapText="1"/>
    </xf>
    <xf numFmtId="10" fontId="16" fillId="0" borderId="1" xfId="5" applyNumberFormat="1" applyFont="1" applyFill="1" applyBorder="1" applyAlignment="1" applyProtection="1">
      <alignment vertical="center" wrapText="1"/>
    </xf>
    <xf numFmtId="10" fontId="16" fillId="0" borderId="1" xfId="5" applyNumberFormat="1" applyFont="1" applyFill="1" applyBorder="1" applyAlignment="1" applyProtection="1">
      <alignment vertical="center" wrapText="1"/>
      <protection locked="0"/>
    </xf>
    <xf numFmtId="0" fontId="16" fillId="0" borderId="0" xfId="0" applyFont="1" applyProtection="1">
      <protection locked="0"/>
    </xf>
    <xf numFmtId="9" fontId="16" fillId="0" borderId="1" xfId="6" applyFont="1" applyFill="1" applyBorder="1" applyAlignment="1" applyProtection="1">
      <alignment vertical="center" wrapText="1"/>
    </xf>
    <xf numFmtId="0" fontId="16" fillId="0" borderId="0" xfId="0" applyFont="1" applyFill="1" applyProtection="1">
      <protection locked="0"/>
    </xf>
    <xf numFmtId="0" fontId="6" fillId="15" borderId="1" xfId="0" applyFont="1" applyFill="1" applyBorder="1" applyAlignment="1" applyProtection="1">
      <alignment horizontal="right" vertical="center"/>
    </xf>
    <xf numFmtId="0" fontId="6" fillId="0" borderId="1" xfId="5" applyFont="1" applyFill="1" applyBorder="1" applyAlignment="1" applyProtection="1">
      <alignment vertical="center" wrapText="1"/>
    </xf>
    <xf numFmtId="167" fontId="6" fillId="0" borderId="1" xfId="5" applyNumberFormat="1" applyFont="1" applyFill="1" applyBorder="1" applyAlignment="1" applyProtection="1">
      <alignment vertical="center" wrapText="1"/>
    </xf>
    <xf numFmtId="0" fontId="6" fillId="0" borderId="1" xfId="0" applyFont="1" applyBorder="1" applyAlignment="1" applyProtection="1">
      <alignment vertical="center" wrapText="1"/>
    </xf>
    <xf numFmtId="9" fontId="6" fillId="0" borderId="1" xfId="6" applyFont="1" applyFill="1" applyBorder="1" applyAlignment="1" applyProtection="1">
      <alignment horizontal="center" vertical="center" wrapText="1"/>
    </xf>
    <xf numFmtId="10" fontId="6" fillId="0" borderId="1" xfId="5" applyNumberFormat="1" applyFont="1" applyFill="1" applyBorder="1" applyAlignment="1" applyProtection="1">
      <alignment horizontal="center" vertical="center" wrapText="1"/>
    </xf>
    <xf numFmtId="10" fontId="6" fillId="0" borderId="1" xfId="5" applyNumberFormat="1" applyFont="1" applyFill="1" applyBorder="1" applyAlignment="1" applyProtection="1">
      <alignment vertical="center" wrapText="1"/>
    </xf>
    <xf numFmtId="10" fontId="6" fillId="0" borderId="1" xfId="5" applyNumberFormat="1" applyFont="1" applyFill="1" applyBorder="1" applyAlignment="1" applyProtection="1">
      <alignment vertical="center" wrapText="1"/>
      <protection locked="0"/>
    </xf>
    <xf numFmtId="41" fontId="6" fillId="0" borderId="1" xfId="9" applyFont="1" applyFill="1" applyBorder="1" applyAlignment="1" applyProtection="1">
      <alignment vertical="center" wrapText="1"/>
    </xf>
    <xf numFmtId="3" fontId="6" fillId="0" borderId="1" xfId="9" applyNumberFormat="1" applyFont="1" applyFill="1" applyBorder="1" applyAlignment="1" applyProtection="1">
      <alignment horizontal="center" vertical="center" wrapText="1"/>
    </xf>
    <xf numFmtId="9" fontId="6" fillId="0" borderId="1" xfId="6" applyFont="1" applyFill="1" applyBorder="1" applyAlignment="1" applyProtection="1">
      <alignment vertical="center" wrapText="1"/>
    </xf>
    <xf numFmtId="0" fontId="6" fillId="0" borderId="1" xfId="5" applyFont="1" applyBorder="1" applyAlignment="1" applyProtection="1">
      <alignment vertical="center" wrapText="1"/>
    </xf>
    <xf numFmtId="9" fontId="6" fillId="0" borderId="1" xfId="2" applyFont="1" applyFill="1" applyBorder="1" applyAlignment="1" applyProtection="1">
      <alignment horizontal="center" vertical="center" wrapText="1"/>
    </xf>
    <xf numFmtId="3" fontId="6" fillId="0" borderId="1" xfId="5" applyNumberFormat="1" applyFont="1" applyFill="1" applyBorder="1" applyAlignment="1" applyProtection="1">
      <alignment horizontal="center" vertical="center" wrapText="1"/>
    </xf>
    <xf numFmtId="3" fontId="6" fillId="0" borderId="1" xfId="2" applyNumberFormat="1" applyFont="1" applyFill="1" applyBorder="1" applyAlignment="1" applyProtection="1">
      <alignment horizontal="center" vertical="center" wrapText="1"/>
    </xf>
    <xf numFmtId="167" fontId="6" fillId="0" borderId="1" xfId="2" applyNumberFormat="1" applyFont="1" applyFill="1" applyBorder="1" applyAlignment="1" applyProtection="1">
      <alignment horizontal="center" vertical="center" wrapText="1"/>
    </xf>
    <xf numFmtId="0" fontId="19" fillId="0" borderId="1" xfId="0" applyFont="1" applyBorder="1" applyAlignment="1" applyProtection="1">
      <alignment horizontal="center"/>
    </xf>
    <xf numFmtId="0" fontId="19" fillId="0" borderId="1" xfId="0" applyFont="1" applyFill="1" applyBorder="1" applyAlignment="1" applyProtection="1">
      <alignment horizontal="center" vertical="center"/>
    </xf>
    <xf numFmtId="3" fontId="19" fillId="0" borderId="1" xfId="0" applyNumberFormat="1" applyFont="1" applyFill="1" applyBorder="1" applyAlignment="1" applyProtection="1">
      <alignment horizontal="center" vertical="center" wrapText="1"/>
    </xf>
    <xf numFmtId="0" fontId="19" fillId="0" borderId="1" xfId="0" applyFont="1" applyFill="1" applyBorder="1" applyAlignment="1" applyProtection="1">
      <alignment vertical="center" wrapText="1"/>
    </xf>
    <xf numFmtId="3" fontId="19" fillId="0" borderId="1" xfId="9" applyNumberFormat="1" applyFont="1" applyFill="1" applyBorder="1" applyAlignment="1" applyProtection="1">
      <alignment horizontal="center" vertical="center" wrapText="1"/>
    </xf>
    <xf numFmtId="0" fontId="16" fillId="0" borderId="7" xfId="5" applyFont="1" applyFill="1" applyBorder="1" applyAlignment="1" applyProtection="1">
      <alignment vertical="center" wrapText="1"/>
    </xf>
    <xf numFmtId="167" fontId="16" fillId="0" borderId="7" xfId="5" applyNumberFormat="1" applyFont="1" applyFill="1" applyBorder="1" applyAlignment="1" applyProtection="1">
      <alignment vertical="center" wrapText="1"/>
    </xf>
    <xf numFmtId="0" fontId="19" fillId="0" borderId="7" xfId="0" applyFont="1" applyBorder="1" applyAlignment="1" applyProtection="1">
      <alignment vertical="center" wrapText="1"/>
    </xf>
    <xf numFmtId="0" fontId="19" fillId="0" borderId="7" xfId="0" applyFont="1" applyBorder="1" applyAlignment="1" applyProtection="1">
      <alignment horizontal="center"/>
    </xf>
    <xf numFmtId="0" fontId="19" fillId="0" borderId="7" xfId="0" applyFont="1" applyFill="1" applyBorder="1" applyAlignment="1" applyProtection="1">
      <alignment vertical="center" wrapText="1"/>
    </xf>
    <xf numFmtId="0" fontId="30" fillId="0" borderId="1" xfId="5" applyFont="1" applyBorder="1" applyAlignment="1" applyProtection="1">
      <alignment vertical="center" wrapText="1"/>
    </xf>
    <xf numFmtId="1" fontId="0" fillId="0" borderId="1" xfId="2" applyNumberFormat="1" applyFont="1" applyBorder="1" applyAlignment="1" applyProtection="1">
      <alignment horizontal="right" vertical="center" wrapText="1"/>
    </xf>
    <xf numFmtId="41" fontId="0" fillId="15" borderId="1" xfId="9" applyFont="1" applyFill="1" applyBorder="1" applyAlignment="1" applyProtection="1">
      <alignment horizontal="center" vertical="center" wrapText="1"/>
    </xf>
    <xf numFmtId="171" fontId="0" fillId="0" borderId="1" xfId="1" applyNumberFormat="1" applyFont="1" applyBorder="1" applyAlignment="1" applyProtection="1">
      <alignment horizontal="center" vertical="center" wrapText="1"/>
    </xf>
    <xf numFmtId="1" fontId="0" fillId="15" borderId="1" xfId="2" applyNumberFormat="1" applyFont="1" applyFill="1" applyBorder="1" applyAlignment="1" applyProtection="1">
      <alignment horizontal="right" vertical="center" wrapText="1"/>
    </xf>
    <xf numFmtId="3" fontId="0" fillId="15" borderId="1" xfId="0" applyNumberFormat="1" applyFill="1" applyBorder="1" applyAlignment="1" applyProtection="1">
      <alignment horizontal="center" vertical="center" wrapText="1"/>
      <protection locked="0"/>
    </xf>
    <xf numFmtId="172" fontId="0" fillId="0" borderId="1" xfId="9" applyNumberFormat="1" applyFont="1" applyBorder="1" applyAlignment="1" applyProtection="1">
      <alignment horizontal="center" vertical="center" wrapText="1"/>
    </xf>
    <xf numFmtId="41" fontId="19" fillId="0" borderId="1" xfId="9" applyFont="1" applyFill="1" applyBorder="1" applyAlignment="1" applyProtection="1">
      <alignment horizontal="center" vertical="center" wrapText="1"/>
    </xf>
    <xf numFmtId="172" fontId="22" fillId="15" borderId="1" xfId="9" applyNumberFormat="1" applyFont="1" applyFill="1" applyBorder="1" applyAlignment="1" applyProtection="1">
      <alignment horizontal="center" vertical="center" wrapText="1"/>
    </xf>
    <xf numFmtId="0" fontId="14" fillId="0" borderId="0" xfId="0" applyFont="1" applyBorder="1" applyAlignment="1" applyProtection="1">
      <alignment vertical="center" wrapText="1"/>
    </xf>
    <xf numFmtId="3" fontId="8" fillId="0" borderId="0" xfId="0" applyNumberFormat="1" applyFont="1" applyFill="1" applyBorder="1" applyAlignment="1" applyProtection="1">
      <alignment vertical="center" wrapText="1"/>
    </xf>
    <xf numFmtId="0" fontId="11" fillId="7" borderId="9" xfId="0" applyFont="1" applyFill="1" applyBorder="1" applyAlignment="1" applyProtection="1">
      <alignment horizontal="center" vertical="center" wrapText="1"/>
    </xf>
    <xf numFmtId="0" fontId="11" fillId="8" borderId="9" xfId="0" applyFont="1" applyFill="1" applyBorder="1" applyAlignment="1" applyProtection="1">
      <alignment horizontal="center" vertical="center" wrapText="1"/>
    </xf>
    <xf numFmtId="0" fontId="11" fillId="9" borderId="9" xfId="0" applyFont="1" applyFill="1" applyBorder="1" applyAlignment="1" applyProtection="1">
      <alignment horizontal="center" vertical="center" wrapText="1"/>
    </xf>
    <xf numFmtId="0" fontId="11" fillId="10" borderId="9" xfId="0" applyFont="1" applyFill="1" applyBorder="1" applyAlignment="1" applyProtection="1">
      <alignment horizontal="center" vertical="center" wrapText="1"/>
    </xf>
    <xf numFmtId="0" fontId="12" fillId="11" borderId="9" xfId="0" applyFont="1" applyFill="1" applyBorder="1" applyAlignment="1" applyProtection="1">
      <alignment horizontal="center" vertical="center" wrapText="1"/>
      <protection locked="0"/>
    </xf>
    <xf numFmtId="9" fontId="12" fillId="11" borderId="9" xfId="2" applyFont="1" applyFill="1" applyBorder="1" applyAlignment="1" applyProtection="1">
      <alignment horizontal="center" vertical="center" wrapText="1"/>
      <protection locked="0"/>
    </xf>
    <xf numFmtId="0" fontId="13" fillId="13" borderId="9" xfId="0" applyFont="1" applyFill="1" applyBorder="1" applyAlignment="1" applyProtection="1">
      <alignment horizontal="center" vertical="center" wrapText="1"/>
    </xf>
    <xf numFmtId="0" fontId="11" fillId="13" borderId="9" xfId="0" applyFont="1" applyFill="1" applyBorder="1" applyAlignment="1" applyProtection="1">
      <alignment horizontal="center" vertical="center" wrapText="1"/>
    </xf>
    <xf numFmtId="0" fontId="11" fillId="17" borderId="9" xfId="0" applyFont="1" applyFill="1" applyBorder="1" applyAlignment="1" applyProtection="1">
      <alignment horizontal="center" vertical="center" wrapText="1"/>
    </xf>
    <xf numFmtId="0" fontId="16" fillId="0" borderId="0" xfId="0" applyFont="1" applyAlignment="1" applyProtection="1">
      <protection locked="0"/>
    </xf>
    <xf numFmtId="0" fontId="17" fillId="15" borderId="0" xfId="0" applyFont="1" applyFill="1" applyAlignment="1" applyProtection="1">
      <protection locked="0"/>
    </xf>
    <xf numFmtId="9" fontId="16" fillId="0" borderId="0" xfId="2" applyFont="1" applyAlignment="1" applyProtection="1">
      <alignment horizontal="center"/>
      <protection locked="0"/>
    </xf>
    <xf numFmtId="0" fontId="20" fillId="15" borderId="0" xfId="0" applyFont="1" applyFill="1" applyAlignment="1" applyProtection="1">
      <protection locked="0"/>
    </xf>
    <xf numFmtId="3" fontId="0" fillId="18" borderId="1" xfId="0" applyNumberFormat="1" applyFill="1" applyBorder="1" applyAlignment="1" applyProtection="1">
      <alignment horizontal="center" vertical="center" wrapText="1"/>
      <protection locked="0"/>
    </xf>
    <xf numFmtId="0" fontId="0" fillId="18" borderId="1" xfId="0" applyFill="1" applyBorder="1" applyAlignment="1" applyProtection="1">
      <alignment horizontal="center" vertical="center"/>
      <protection locked="0"/>
    </xf>
    <xf numFmtId="9" fontId="14" fillId="0" borderId="1" xfId="2" applyFont="1" applyFill="1" applyBorder="1" applyAlignment="1" applyProtection="1">
      <alignment horizontal="center" vertical="center" wrapText="1"/>
      <protection locked="0"/>
    </xf>
    <xf numFmtId="9" fontId="0" fillId="18" borderId="1" xfId="0" applyNumberFormat="1" applyFill="1" applyBorder="1" applyAlignment="1" applyProtection="1">
      <alignment horizontal="center" vertical="center"/>
      <protection locked="0"/>
    </xf>
    <xf numFmtId="0" fontId="0" fillId="18" borderId="1" xfId="0" applyFill="1" applyBorder="1" applyAlignment="1" applyProtection="1">
      <alignment vertical="center" wrapText="1"/>
      <protection locked="0"/>
    </xf>
    <xf numFmtId="0" fontId="22" fillId="18" borderId="1" xfId="0" applyFont="1" applyFill="1" applyBorder="1" applyAlignment="1" applyProtection="1">
      <alignment vertical="center" wrapText="1"/>
      <protection locked="0"/>
    </xf>
    <xf numFmtId="9" fontId="0" fillId="18" borderId="1" xfId="0" applyNumberFormat="1" applyFill="1" applyBorder="1" applyAlignment="1" applyProtection="1">
      <alignment horizontal="center" vertical="center" wrapText="1"/>
      <protection locked="0"/>
    </xf>
    <xf numFmtId="10" fontId="0" fillId="18" borderId="1" xfId="0" applyNumberFormat="1" applyFill="1" applyBorder="1" applyAlignment="1" applyProtection="1">
      <alignment horizontal="center" vertical="center" wrapText="1"/>
      <protection locked="0"/>
    </xf>
    <xf numFmtId="168" fontId="0" fillId="18" borderId="1" xfId="0" applyNumberFormat="1" applyFill="1" applyBorder="1" applyAlignment="1" applyProtection="1">
      <alignment horizontal="justify" vertical="top" wrapText="1"/>
      <protection locked="0"/>
    </xf>
    <xf numFmtId="167" fontId="14" fillId="18" borderId="1" xfId="2" applyNumberFormat="1" applyFont="1" applyFill="1" applyBorder="1" applyAlignment="1" applyProtection="1">
      <alignment horizontal="center" vertical="center" wrapText="1"/>
      <protection locked="0"/>
    </xf>
    <xf numFmtId="9" fontId="8" fillId="18" borderId="1" xfId="2" applyFont="1" applyFill="1" applyBorder="1" applyAlignment="1" applyProtection="1">
      <alignment vertical="center" wrapText="1"/>
      <protection locked="0"/>
    </xf>
    <xf numFmtId="9" fontId="8" fillId="0" borderId="1" xfId="2" applyFont="1" applyFill="1" applyBorder="1" applyAlignment="1" applyProtection="1">
      <alignment vertical="center" wrapText="1"/>
      <protection locked="0"/>
    </xf>
    <xf numFmtId="9" fontId="8" fillId="0" borderId="1" xfId="2" applyFont="1" applyFill="1" applyBorder="1" applyAlignment="1" applyProtection="1">
      <alignment horizontal="center" vertical="center" wrapText="1"/>
      <protection locked="0"/>
    </xf>
    <xf numFmtId="9" fontId="8" fillId="18" borderId="1" xfId="2" applyFont="1" applyFill="1" applyBorder="1" applyAlignment="1" applyProtection="1">
      <alignment horizontal="center" vertical="center" wrapText="1"/>
      <protection locked="0"/>
    </xf>
    <xf numFmtId="0" fontId="19" fillId="0" borderId="0" xfId="0" applyFont="1" applyFill="1" applyAlignment="1" applyProtection="1">
      <alignment wrapText="1"/>
      <protection locked="0"/>
    </xf>
    <xf numFmtId="0" fontId="8" fillId="18" borderId="1" xfId="2" applyNumberFormat="1" applyFont="1" applyFill="1" applyBorder="1" applyAlignment="1" applyProtection="1">
      <alignment vertical="center" wrapText="1"/>
      <protection locked="0"/>
    </xf>
    <xf numFmtId="0" fontId="14" fillId="18" borderId="1" xfId="2" applyNumberFormat="1" applyFont="1" applyFill="1" applyBorder="1" applyAlignment="1" applyProtection="1">
      <alignment vertical="center" wrapText="1"/>
      <protection locked="0"/>
    </xf>
    <xf numFmtId="170" fontId="6" fillId="0" borderId="1" xfId="9" applyNumberFormat="1" applyFont="1" applyFill="1" applyBorder="1" applyAlignment="1" applyProtection="1">
      <alignment horizontal="center" vertical="center" wrapText="1"/>
      <protection locked="0"/>
    </xf>
    <xf numFmtId="0" fontId="19" fillId="0" borderId="0" xfId="0" applyFont="1" applyFill="1" applyAlignment="1" applyProtection="1">
      <alignment vertical="center" wrapText="1"/>
      <protection locked="0"/>
    </xf>
    <xf numFmtId="9" fontId="19" fillId="18" borderId="1" xfId="2" applyFont="1" applyFill="1" applyBorder="1" applyAlignment="1" applyProtection="1">
      <alignment vertical="center" wrapText="1"/>
      <protection locked="0"/>
    </xf>
    <xf numFmtId="0" fontId="19" fillId="0" borderId="0" xfId="0" applyFont="1" applyProtection="1">
      <protection locked="0"/>
    </xf>
    <xf numFmtId="9" fontId="0" fillId="18" borderId="1" xfId="2" applyFont="1" applyFill="1" applyBorder="1" applyAlignment="1" applyProtection="1">
      <alignment vertical="center" wrapText="1"/>
      <protection locked="0"/>
    </xf>
    <xf numFmtId="0" fontId="0" fillId="18" borderId="1" xfId="2" applyNumberFormat="1" applyFont="1" applyFill="1" applyBorder="1" applyAlignment="1" applyProtection="1">
      <alignment vertical="center" wrapText="1"/>
      <protection locked="0"/>
    </xf>
    <xf numFmtId="0" fontId="19" fillId="15" borderId="0" xfId="0" applyFont="1" applyFill="1" applyProtection="1">
      <protection locked="0"/>
    </xf>
    <xf numFmtId="9" fontId="19" fillId="18" borderId="1" xfId="2" applyFont="1" applyFill="1" applyBorder="1" applyAlignment="1" applyProtection="1">
      <alignment horizontal="center" vertical="center" wrapText="1"/>
      <protection locked="0"/>
    </xf>
    <xf numFmtId="0" fontId="28" fillId="0" borderId="0" xfId="0" applyFont="1" applyFill="1" applyProtection="1">
      <protection locked="0"/>
    </xf>
    <xf numFmtId="9" fontId="0" fillId="0" borderId="1" xfId="2" applyFont="1" applyBorder="1" applyAlignment="1" applyProtection="1">
      <alignment vertical="center" wrapText="1"/>
      <protection locked="0"/>
    </xf>
    <xf numFmtId="10" fontId="22" fillId="0" borderId="1" xfId="2" applyNumberFormat="1" applyFont="1" applyBorder="1" applyAlignment="1" applyProtection="1">
      <alignment horizontal="center" vertical="center" wrapText="1"/>
      <protection locked="0"/>
    </xf>
    <xf numFmtId="167" fontId="22" fillId="0" borderId="1" xfId="2" applyNumberFormat="1" applyFont="1" applyBorder="1" applyAlignment="1" applyProtection="1">
      <alignment vertical="center" wrapText="1"/>
      <protection locked="0"/>
    </xf>
    <xf numFmtId="9" fontId="0" fillId="0" borderId="1" xfId="0" applyNumberFormat="1" applyBorder="1" applyAlignment="1" applyProtection="1">
      <alignment vertical="center" wrapText="1"/>
      <protection locked="0"/>
    </xf>
    <xf numFmtId="167" fontId="22" fillId="18" borderId="1" xfId="2" applyNumberFormat="1" applyFont="1" applyFill="1" applyBorder="1" applyAlignment="1" applyProtection="1">
      <alignment vertical="center" wrapText="1"/>
      <protection locked="0"/>
    </xf>
    <xf numFmtId="9" fontId="22" fillId="0" borderId="1" xfId="2" applyFont="1" applyBorder="1" applyAlignment="1" applyProtection="1">
      <alignment vertical="center" wrapText="1"/>
      <protection locked="0"/>
    </xf>
    <xf numFmtId="41" fontId="0" fillId="0" borderId="1" xfId="0" applyNumberFormat="1" applyFill="1" applyBorder="1" applyAlignment="1" applyProtection="1">
      <alignment vertical="center" wrapText="1"/>
      <protection locked="0"/>
    </xf>
    <xf numFmtId="9" fontId="0" fillId="18" borderId="1" xfId="0" applyNumberFormat="1" applyFill="1" applyBorder="1" applyAlignment="1" applyProtection="1">
      <alignment vertical="center" wrapText="1"/>
      <protection locked="0"/>
    </xf>
    <xf numFmtId="9" fontId="29" fillId="0" borderId="1" xfId="2" applyFont="1" applyFill="1" applyBorder="1" applyAlignment="1" applyProtection="1">
      <alignment horizontal="center" vertical="center" wrapText="1"/>
      <protection locked="0"/>
    </xf>
    <xf numFmtId="9" fontId="22" fillId="18" borderId="1" xfId="2" applyFont="1" applyFill="1" applyBorder="1" applyAlignment="1" applyProtection="1">
      <alignment vertical="center" wrapText="1"/>
      <protection locked="0"/>
    </xf>
    <xf numFmtId="0" fontId="19" fillId="0" borderId="1" xfId="0" applyFont="1" applyFill="1" applyBorder="1" applyAlignment="1" applyProtection="1">
      <alignment wrapText="1"/>
      <protection locked="0"/>
    </xf>
    <xf numFmtId="0" fontId="19" fillId="18" borderId="1" xfId="2" applyNumberFormat="1" applyFont="1" applyFill="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7" xfId="0" applyFont="1" applyFill="1" applyBorder="1" applyAlignment="1" applyProtection="1">
      <alignment wrapText="1"/>
      <protection locked="0"/>
    </xf>
    <xf numFmtId="0" fontId="0" fillId="0" borderId="1" xfId="0" applyFont="1" applyBorder="1" applyAlignment="1" applyProtection="1">
      <alignment horizontal="justify" vertical="center"/>
    </xf>
    <xf numFmtId="0" fontId="0" fillId="0" borderId="11" xfId="0" applyFont="1" applyBorder="1" applyAlignment="1" applyProtection="1">
      <alignment horizontal="justify" vertical="center"/>
    </xf>
    <xf numFmtId="0" fontId="27" fillId="19" borderId="1" xfId="0" applyFont="1" applyFill="1" applyBorder="1" applyAlignment="1" applyProtection="1">
      <alignment horizontal="center" vertical="center" wrapText="1"/>
    </xf>
    <xf numFmtId="0" fontId="0" fillId="19" borderId="1" xfId="0" applyFill="1" applyBorder="1" applyAlignment="1" applyProtection="1">
      <alignment horizontal="center" vertical="center" wrapText="1"/>
    </xf>
    <xf numFmtId="0" fontId="3" fillId="2" borderId="3" xfId="0" applyFont="1" applyFill="1" applyBorder="1" applyAlignment="1">
      <alignment vertical="center"/>
    </xf>
    <xf numFmtId="0" fontId="3" fillId="2" borderId="4" xfId="0" applyFont="1" applyFill="1" applyBorder="1" applyAlignment="1">
      <alignment vertical="center"/>
    </xf>
    <xf numFmtId="0" fontId="9" fillId="3" borderId="5" xfId="0" applyFont="1" applyFill="1" applyBorder="1" applyAlignment="1">
      <alignment horizontal="center" vertical="center"/>
    </xf>
    <xf numFmtId="0" fontId="9" fillId="4" borderId="6" xfId="0" applyFont="1" applyFill="1" applyBorder="1" applyAlignment="1">
      <alignment vertical="center"/>
    </xf>
    <xf numFmtId="0" fontId="9" fillId="4" borderId="3" xfId="0" applyFont="1" applyFill="1" applyBorder="1" applyAlignment="1">
      <alignment vertical="center"/>
    </xf>
    <xf numFmtId="0" fontId="13" fillId="7"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3" fillId="17" borderId="1" xfId="0" applyFont="1" applyFill="1" applyBorder="1" applyAlignment="1">
      <alignment horizontal="center" vertical="center" wrapText="1"/>
    </xf>
    <xf numFmtId="9" fontId="12" fillId="11" borderId="1" xfId="2" applyFont="1" applyFill="1" applyBorder="1" applyAlignment="1">
      <alignment horizontal="center" vertical="center" wrapText="1"/>
    </xf>
    <xf numFmtId="0" fontId="13" fillId="0" borderId="0" xfId="0" applyFont="1" applyAlignment="1" applyProtection="1">
      <alignment horizontal="center" vertical="center" wrapText="1"/>
      <protection locked="0"/>
    </xf>
    <xf numFmtId="0" fontId="8" fillId="0" borderId="0" xfId="0" applyFont="1"/>
    <xf numFmtId="0" fontId="31" fillId="15" borderId="0" xfId="10" applyFont="1" applyFill="1" applyAlignment="1">
      <alignment vertical="center" wrapText="1"/>
    </xf>
    <xf numFmtId="0" fontId="31" fillId="15" borderId="3" xfId="10" applyFont="1" applyFill="1" applyBorder="1" applyAlignment="1">
      <alignment vertical="center" wrapText="1"/>
    </xf>
    <xf numFmtId="0" fontId="9" fillId="5" borderId="6" xfId="0" applyFont="1" applyFill="1" applyBorder="1" applyAlignment="1">
      <alignment horizontal="center" vertical="center"/>
    </xf>
    <xf numFmtId="0" fontId="9" fillId="5" borderId="3" xfId="0" applyFont="1" applyFill="1" applyBorder="1" applyAlignment="1">
      <alignment horizontal="center" vertical="center"/>
    </xf>
    <xf numFmtId="0" fontId="31" fillId="15" borderId="0" xfId="10" applyFont="1" applyFill="1" applyAlignment="1">
      <alignment horizontal="center" vertical="center" wrapText="1"/>
    </xf>
    <xf numFmtId="0" fontId="32" fillId="13" borderId="0" xfId="10" applyFont="1" applyFill="1" applyAlignment="1">
      <alignment horizontal="center" vertical="center" wrapText="1"/>
    </xf>
    <xf numFmtId="0" fontId="32" fillId="13" borderId="3" xfId="10" applyFont="1" applyFill="1" applyBorder="1" applyAlignment="1">
      <alignment horizontal="center" vertical="center" wrapText="1"/>
    </xf>
  </cellXfs>
  <cellStyles count="11">
    <cellStyle name="Millares" xfId="1" builtinId="3"/>
    <cellStyle name="Millares [0]" xfId="9" builtinId="6"/>
    <cellStyle name="Moneda [0]" xfId="3" builtinId="7"/>
    <cellStyle name="Moneda [0] 2" xfId="7" xr:uid="{00000000-0005-0000-0000-000003000000}"/>
    <cellStyle name="Normal" xfId="0" builtinId="0"/>
    <cellStyle name="Normal 10 2 2 2 3 2" xfId="8" xr:uid="{00000000-0005-0000-0000-000005000000}"/>
    <cellStyle name="Normal 2 2" xfId="10" xr:uid="{3C722A33-34EC-496F-A754-FD2C98354590}"/>
    <cellStyle name="Normal 2 2 3" xfId="5" xr:uid="{00000000-0005-0000-0000-000006000000}"/>
    <cellStyle name="Normal 5" xfId="4" xr:uid="{00000000-0005-0000-0000-000007000000}"/>
    <cellStyle name="Porcentaje" xfId="2" builtinId="5"/>
    <cellStyle name="Porcentaje 2" xfId="6" xr:uid="{00000000-0005-0000-0000-000009000000}"/>
  </cellStyles>
  <dxfs count="228">
    <dxf>
      <numFmt numFmtId="33" formatCode="_-* #,##0_-;\-* #,##0_-;_-* &quot;-&quot;_-;_-@_-"/>
    </dxf>
    <dxf>
      <numFmt numFmtId="33" formatCode="_-* #,##0_-;\-* #,##0_-;_-* &quot;-&quot;_-;_-@_-"/>
    </dxf>
    <dxf>
      <numFmt numFmtId="14" formatCode="0.00%"/>
    </dxf>
    <dxf>
      <numFmt numFmtId="33" formatCode="_-* #,##0_-;\-* #,##0_-;_-* &quot;-&quot;_-;_-@_-"/>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8"/>
        <color auto="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top style="thin">
          <color indexed="64"/>
        </top>
      </border>
    </dxf>
    <dxf>
      <protection locked="0" hidden="0"/>
    </dxf>
    <dxf>
      <border outline="0">
        <bottom style="thin">
          <color indexed="64"/>
        </bottom>
      </border>
    </dxf>
    <dxf>
      <protection locked="0"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8"/>
        <color auto="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top style="thin">
          <color rgb="FF000000"/>
        </top>
      </border>
    </dxf>
    <dxf>
      <protection locked="0" hidden="0"/>
    </dxf>
    <dxf>
      <border outline="0">
        <bottom style="thin">
          <color rgb="FF000000"/>
        </bottom>
      </border>
    </dxf>
    <dxf>
      <protection locked="0"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8"/>
        <color auto="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top style="thin">
          <color rgb="FF000000"/>
        </top>
      </border>
    </dxf>
    <dxf>
      <protection locked="0" hidden="0"/>
    </dxf>
    <dxf>
      <border outline="0">
        <bottom style="thin">
          <color rgb="FF000000"/>
        </bottom>
      </border>
    </dxf>
    <dxf>
      <protection locked="0"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8"/>
        <color auto="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top style="thin">
          <color rgb="FF000000"/>
        </top>
      </border>
    </dxf>
    <dxf>
      <protection locked="0" hidden="0"/>
    </dxf>
    <dxf>
      <border outline="0">
        <bottom style="thin">
          <color rgb="FF000000"/>
        </bottom>
      </border>
    </dxf>
    <dxf>
      <protection locked="0"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8"/>
        <color auto="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top style="thin">
          <color rgb="FF000000"/>
        </top>
      </border>
    </dxf>
    <dxf>
      <protection locked="0" hidden="0"/>
    </dxf>
    <dxf>
      <border outline="0">
        <bottom style="thin">
          <color rgb="FF000000"/>
        </bottom>
      </border>
    </dxf>
    <dxf>
      <protection locked="0"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8"/>
        <color auto="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top style="thin">
          <color rgb="FF000000"/>
        </top>
      </border>
    </dxf>
    <dxf>
      <protection locked="0" hidden="0"/>
    </dxf>
    <dxf>
      <border outline="0">
        <bottom style="thin">
          <color rgb="FF000000"/>
        </bottom>
      </border>
    </dxf>
    <dxf>
      <protection locked="0"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8"/>
        <color auto="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top style="thin">
          <color rgb="FF000000"/>
        </top>
      </border>
    </dxf>
    <dxf>
      <protection locked="0"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rgb="FFEAF1DD"/>
          <bgColor rgb="FFEAF1DD"/>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00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50801</xdr:rowOff>
    </xdr:from>
    <xdr:to>
      <xdr:col>2</xdr:col>
      <xdr:colOff>2288722</xdr:colOff>
      <xdr:row>2</xdr:row>
      <xdr:rowOff>84668</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0AFDA9CD-F939-47A1-A3EA-86968D7E2FA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801"/>
          <a:ext cx="4490055" cy="111336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19050</xdr:rowOff>
    </xdr:from>
    <xdr:to>
      <xdr:col>2</xdr:col>
      <xdr:colOff>2413000</xdr:colOff>
      <xdr:row>1</xdr:row>
      <xdr:rowOff>380999</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9DCAE8DE-EFBB-4548-9CBE-91D440923BC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9050"/>
          <a:ext cx="4557183" cy="55244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57151</xdr:colOff>
      <xdr:row>0</xdr:row>
      <xdr:rowOff>0</xdr:rowOff>
    </xdr:from>
    <xdr:to>
      <xdr:col>2</xdr:col>
      <xdr:colOff>2275418</xdr:colOff>
      <xdr:row>1</xdr:row>
      <xdr:rowOff>309031</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76109869-BEA4-4D8E-81D2-58EC4D68BE2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1" y="19052"/>
          <a:ext cx="4419600" cy="74294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2</xdr:col>
      <xdr:colOff>2345872</xdr:colOff>
      <xdr:row>2</xdr:row>
      <xdr:rowOff>33867</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951198FA-25CC-42F7-864D-E5E039F936F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9051"/>
          <a:ext cx="4488997" cy="1104900"/>
        </a:xfrm>
        <a:prstGeom prst="rect">
          <a:avLst/>
        </a:prstGeom>
        <a:noFill/>
        <a:ln>
          <a:noFill/>
        </a:ln>
      </xdr:spPr>
    </xdr:pic>
    <xdr:clientData/>
  </xdr:twoCellAnchor>
  <xdr:twoCellAnchor editAs="oneCell">
    <xdr:from>
      <xdr:col>0</xdr:col>
      <xdr:colOff>57151</xdr:colOff>
      <xdr:row>0</xdr:row>
      <xdr:rowOff>0</xdr:rowOff>
    </xdr:from>
    <xdr:to>
      <xdr:col>2</xdr:col>
      <xdr:colOff>2275418</xdr:colOff>
      <xdr:row>1</xdr:row>
      <xdr:rowOff>514348</xdr:rowOff>
    </xdr:to>
    <xdr:pic>
      <xdr:nvPicPr>
        <xdr:cNvPr id="4" name="Imagen 3" descr="https://intranetmen.mineducacion.gov.co/comunidades/oac/SiteAssets/Imagen%20institucional%202018/Logo%20Mineducación.png">
          <a:extLst>
            <a:ext uri="{FF2B5EF4-FFF2-40B4-BE49-F238E27FC236}">
              <a16:creationId xmlns:a16="http://schemas.microsoft.com/office/drawing/2014/main" id="{37038706-BD8C-46BC-9E96-A4DC7932DEA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1" y="19052"/>
          <a:ext cx="4418542" cy="742948"/>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2</xdr:col>
      <xdr:colOff>2345872</xdr:colOff>
      <xdr:row>2</xdr:row>
      <xdr:rowOff>33867</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88A0A2EA-FFAC-4066-9F4E-54571685FC6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9051"/>
          <a:ext cx="4488997" cy="1104900"/>
        </a:xfrm>
        <a:prstGeom prst="rect">
          <a:avLst/>
        </a:prstGeom>
        <a:noFill/>
        <a:ln>
          <a:noFill/>
        </a:ln>
      </xdr:spPr>
    </xdr:pic>
    <xdr:clientData/>
  </xdr:twoCellAnchor>
  <xdr:twoCellAnchor editAs="oneCell">
    <xdr:from>
      <xdr:col>0</xdr:col>
      <xdr:colOff>57150</xdr:colOff>
      <xdr:row>0</xdr:row>
      <xdr:rowOff>0</xdr:rowOff>
    </xdr:from>
    <xdr:to>
      <xdr:col>2</xdr:col>
      <xdr:colOff>2455334</xdr:colOff>
      <xdr:row>2</xdr:row>
      <xdr:rowOff>139699</xdr:rowOff>
    </xdr:to>
    <xdr:pic>
      <xdr:nvPicPr>
        <xdr:cNvPr id="3" name="Imagen 2" descr="https://intranetmen.mineducacion.gov.co/comunidades/oac/SiteAssets/Imagen%20institucional%202018/Logo%20Mineducación.png">
          <a:extLst>
            <a:ext uri="{FF2B5EF4-FFF2-40B4-BE49-F238E27FC236}">
              <a16:creationId xmlns:a16="http://schemas.microsoft.com/office/drawing/2014/main" id="{8B7A0B84-08EE-4B87-AB17-7639D3E6DF7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9051"/>
          <a:ext cx="4599517" cy="1219199"/>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2</xdr:col>
      <xdr:colOff>2345872</xdr:colOff>
      <xdr:row>2</xdr:row>
      <xdr:rowOff>33867</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9FADCFA8-13FE-401D-A778-B05A4C3F3C6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9051"/>
          <a:ext cx="4488997" cy="1104900"/>
        </a:xfrm>
        <a:prstGeom prst="rect">
          <a:avLst/>
        </a:prstGeom>
        <a:noFill/>
        <a:ln>
          <a:noFill/>
        </a:ln>
      </xdr:spPr>
    </xdr:pic>
    <xdr:clientData/>
  </xdr:twoCellAnchor>
  <xdr:twoCellAnchor editAs="oneCell">
    <xdr:from>
      <xdr:col>0</xdr:col>
      <xdr:colOff>57150</xdr:colOff>
      <xdr:row>0</xdr:row>
      <xdr:rowOff>0</xdr:rowOff>
    </xdr:from>
    <xdr:to>
      <xdr:col>2</xdr:col>
      <xdr:colOff>2413000</xdr:colOff>
      <xdr:row>2</xdr:row>
      <xdr:rowOff>86782</xdr:rowOff>
    </xdr:to>
    <xdr:pic>
      <xdr:nvPicPr>
        <xdr:cNvPr id="3" name="Imagen 2" descr="https://intranetmen.mineducacion.gov.co/comunidades/oac/SiteAssets/Imagen%20institucional%202018/Logo%20Mineducación.png">
          <a:extLst>
            <a:ext uri="{FF2B5EF4-FFF2-40B4-BE49-F238E27FC236}">
              <a16:creationId xmlns:a16="http://schemas.microsoft.com/office/drawing/2014/main" id="{C1518112-A86B-42C1-BEB9-3B16328AB66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9052"/>
          <a:ext cx="4557183" cy="1166282"/>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2</xdr:col>
      <xdr:colOff>2345872</xdr:colOff>
      <xdr:row>2</xdr:row>
      <xdr:rowOff>33867</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212920A8-E682-4726-8057-B8CA74EF7E0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9051"/>
          <a:ext cx="4495800" cy="1104900"/>
        </a:xfrm>
        <a:prstGeom prst="rect">
          <a:avLst/>
        </a:prstGeom>
        <a:noFill/>
        <a:ln>
          <a:noFill/>
        </a:ln>
      </xdr:spPr>
    </xdr:pic>
    <xdr:clientData/>
  </xdr:twoCellAnchor>
  <xdr:twoCellAnchor editAs="oneCell">
    <xdr:from>
      <xdr:col>0</xdr:col>
      <xdr:colOff>57150</xdr:colOff>
      <xdr:row>0</xdr:row>
      <xdr:rowOff>0</xdr:rowOff>
    </xdr:from>
    <xdr:to>
      <xdr:col>2</xdr:col>
      <xdr:colOff>2391834</xdr:colOff>
      <xdr:row>2</xdr:row>
      <xdr:rowOff>383116</xdr:rowOff>
    </xdr:to>
    <xdr:pic>
      <xdr:nvPicPr>
        <xdr:cNvPr id="4" name="Imagen 3" descr="https://intranetmen.mineducacion.gov.co/comunidades/oac/SiteAssets/Imagen%20institucional%202018/Logo%20Mineducación.png">
          <a:extLst>
            <a:ext uri="{FF2B5EF4-FFF2-40B4-BE49-F238E27FC236}">
              <a16:creationId xmlns:a16="http://schemas.microsoft.com/office/drawing/2014/main" id="{186CFEFB-4BD9-4437-93C6-3598AA6E3AC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9052"/>
          <a:ext cx="4536017" cy="146261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ciongovco.sharepoint.com/Users/mtamayo/AppData/Local/Microsoft/Windows/INetCache/Content.Outlook/JXW2RFA0/PL-FT-01%20V4.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I-OCAI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I - 2019"/>
      <sheetName val="Instructivo"/>
      <sheetName val="Listas"/>
      <sheetName val="PAA"/>
      <sheetName val="Catalogo presupuestal"/>
      <sheetName val="Cuenta 01"/>
      <sheetName val="Hoja5"/>
      <sheetName val="Hoja3"/>
    </sheetNames>
    <sheetDataSet>
      <sheetData sheetId="0" refreshError="1"/>
      <sheetData sheetId="1" refreshError="1"/>
      <sheetData sheetId="2">
        <row r="6">
          <cell r="C6" t="str">
            <v>VPBM</v>
          </cell>
          <cell r="D6" t="str">
            <v>VES</v>
          </cell>
          <cell r="E6" t="str">
            <v>SG</v>
          </cell>
          <cell r="F6" t="str">
            <v>DM</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mtamayo\AppData\Local\Microsoft\Windows\INetCache\Content.Outlook\JXW2RFA0\PAI-Consolidado%20octubre%20final%20-%20copi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lisa Gabriela Benavides Montenegro" refreshedDate="43663.700577083335" createdVersion="6" refreshedVersion="6" minRefreshableVersion="3" recordCount="11" xr:uid="{00000000-000A-0000-FFFF-FFFF00000000}">
  <cacheSource type="worksheet">
    <worksheetSource ref="A6:BA17" sheet="JUNIO" r:id="rId2"/>
  </cacheSource>
  <cacheFields count="53">
    <cacheField name="Consecutivo" numFmtId="0">
      <sharedItems containsMixedTypes="1" containsNumber="1" containsInteger="1" minValue="32" maxValue="40"/>
    </cacheField>
    <cacheField name="Despacho" numFmtId="0">
      <sharedItems/>
    </cacheField>
    <cacheField name="Dirección/Oficina Asesora/Subdirección" numFmtId="0">
      <sharedItems/>
    </cacheField>
    <cacheField name="Subdirección" numFmtId="0">
      <sharedItems/>
    </cacheField>
    <cacheField name="Dimensión MIPG" numFmtId="0">
      <sharedItems/>
    </cacheField>
    <cacheField name="Objetivo del SIG" numFmtId="0">
      <sharedItems containsNonDate="0" containsString="0" containsBlank="1"/>
    </cacheField>
    <cacheField name="Meta Objetivos de Desarrollo Sostenible- ODS" numFmtId="0">
      <sharedItems/>
    </cacheField>
    <cacheField name="Objetivo estratégico PND 2018-2022" numFmtId="0">
      <sharedItems/>
    </cacheField>
    <cacheField name="Indicador de Resultado PND 2018-2022" numFmtId="0">
      <sharedItems/>
    </cacheField>
    <cacheField name="Responde a:" numFmtId="0">
      <sharedItems/>
    </cacheField>
    <cacheField name="Meta PND 2018-2022" numFmtId="0">
      <sharedItems containsSemiMixedTypes="0" containsString="0" containsNumber="1" containsInteger="1" minValue="0" maxValue="0"/>
    </cacheField>
    <cacheField name="Línea base 2018" numFmtId="0">
      <sharedItems containsSemiMixedTypes="0" containsString="0" containsNumber="1" containsInteger="1" minValue="0" maxValue="0"/>
    </cacheField>
    <cacheField name="Meta Acumulada 2019" numFmtId="0">
      <sharedItems containsSemiMixedTypes="0" containsString="0" containsNumber="1" containsInteger="1" minValue="0" maxValue="0"/>
    </cacheField>
    <cacheField name="Programa Meta" numFmtId="0">
      <sharedItems containsNonDate="0" containsString="0" containsBlank="1"/>
    </cacheField>
    <cacheField name="Mes" numFmtId="0">
      <sharedItems/>
    </cacheField>
    <cacheField name="Avance cuantitativo " numFmtId="0">
      <sharedItems containsNonDate="0" containsString="0" containsBlank="1"/>
    </cacheField>
    <cacheField name="% de avance" numFmtId="0">
      <sharedItems containsNonDate="0" containsString="0" containsBlank="1"/>
    </cacheField>
    <cacheField name="Avance descriptivo " numFmtId="0">
      <sharedItems containsNonDate="0" containsString="0" containsBlank="1"/>
    </cacheField>
    <cacheField name="Reporte Validado" numFmtId="0">
      <sharedItems containsNonDate="0" containsString="0" containsBlank="1"/>
    </cacheField>
    <cacheField name="Observaciones" numFmtId="0">
      <sharedItems containsNonDate="0" containsString="0" containsBlank="1"/>
    </cacheField>
    <cacheField name="Estrategia " numFmtId="0">
      <sharedItems containsBlank="1"/>
    </cacheField>
    <cacheField name="Indicador de gestión  y producto " numFmtId="0">
      <sharedItems containsBlank="1" count="4">
        <s v="Recursos gestionados "/>
        <s v="Número de espacios de carácter multilateral y bilateral a nivel internacional con participación activa del Ministerio de Educación."/>
        <s v="Número de escenarios internacionales en los que se promociona a Colombia como destino académico de calidad."/>
        <m u="1"/>
      </sharedItems>
    </cacheField>
    <cacheField name="Responde a:2" numFmtId="0">
      <sharedItems containsBlank="1"/>
    </cacheField>
    <cacheField name="Línea base 20182" numFmtId="1">
      <sharedItems containsString="0" containsBlank="1" containsNumber="1" containsInteger="1" minValue="0" maxValue="0"/>
    </cacheField>
    <cacheField name="meta 2019" numFmtId="0">
      <sharedItems containsString="0" containsBlank="1" containsNumber="1" containsInteger="1" minValue="3" maxValue="35000000000"/>
    </cacheField>
    <cacheField name="Programa Meta2" numFmtId="0">
      <sharedItems containsNonDate="0" containsString="0" containsBlank="1"/>
    </cacheField>
    <cacheField name="Focalización" numFmtId="0">
      <sharedItems containsNonDate="0" containsString="0" containsBlank="1"/>
    </cacheField>
    <cacheField name="Medio de Verificación" numFmtId="0">
      <sharedItems containsBlank="1"/>
    </cacheField>
    <cacheField name="Avance cuantitativo 2" numFmtId="0">
      <sharedItems containsString="0" containsBlank="1" containsNumber="1" containsInteger="1" minValue="1" maxValue="24266031440"/>
    </cacheField>
    <cacheField name="% de avance2" numFmtId="0">
      <sharedItems containsString="0" containsBlank="1" containsNumber="1" minValue="0.33333333333333331" maxValue="0.69331518400000003"/>
    </cacheField>
    <cacheField name="Avance descriptivo 2" numFmtId="0">
      <sharedItems containsBlank="1" longText="1"/>
    </cacheField>
    <cacheField name="Reporte Validado2" numFmtId="0">
      <sharedItems containsBlank="1"/>
    </cacheField>
    <cacheField name="Observaciones2" numFmtId="0">
      <sharedItems containsBlank="1" longText="1"/>
    </cacheField>
    <cacheField name="Proyecto de Inversión 2019" numFmtId="0">
      <sharedItems/>
    </cacheField>
    <cacheField name="Tipo de gasto" numFmtId="0">
      <sharedItems/>
    </cacheField>
    <cacheField name="Cta. Prog." numFmtId="0">
      <sharedItems containsSemiMixedTypes="0" containsString="0" containsNumber="1" containsInteger="1" minValue="2299" maxValue="2299"/>
    </cacheField>
    <cacheField name="ObjG Proy." numFmtId="0">
      <sharedItems/>
    </cacheField>
    <cacheField name="Ord SubP. Gasto" numFmtId="0">
      <sharedItems/>
    </cacheField>
    <cacheField name="Actividad Proyecto de Inversión" numFmtId="0">
      <sharedItems/>
    </cacheField>
    <cacheField name="Producto proyecto de inversión" numFmtId="0">
      <sharedItems count="1">
        <s v="Servicio de Educación Informal para la Gestión Administrativa"/>
      </sharedItems>
    </cacheField>
    <cacheField name="Código producto proyecto de inversión" numFmtId="0">
      <sharedItems containsBlank="1"/>
    </cacheField>
    <cacheField name="Número de Plan de Compras" numFmtId="0">
      <sharedItems containsMixedTypes="1" containsNumber="1" containsInteger="1" minValue="23" maxValue="1311"/>
    </cacheField>
    <cacheField name="Descripción de la necesidad " numFmtId="0">
      <sharedItems longText="1"/>
    </cacheField>
    <cacheField name="Registro Presupuestal" numFmtId="0">
      <sharedItems containsBlank="1" containsMixedTypes="1" containsNumber="1" containsInteger="1" minValue="153719" maxValue="486919" count="7">
        <n v="153719"/>
        <n v="486319"/>
        <n v="486919"/>
        <s v="154119- 154219"/>
        <s v="367819-391219-410819-436519-   456019-493319- 478019-487919- 515719-456119"/>
        <n v="379219"/>
        <m/>
      </sharedItems>
    </cacheField>
    <cacheField name="Concepto de gasto" numFmtId="0">
      <sharedItems/>
    </cacheField>
    <cacheField name="Tipo de gasto2" numFmtId="0">
      <sharedItems count="1">
        <s v="Inversión"/>
      </sharedItems>
    </cacheField>
    <cacheField name="Valor unitario" numFmtId="165">
      <sharedItems containsSemiMixedTypes="0" containsString="0" containsNumber="1" minValue="573000" maxValue="242000000"/>
    </cacheField>
    <cacheField name="cantidad (meses ó unidades)" numFmtId="1">
      <sharedItems containsSemiMixedTypes="0" containsString="0" containsNumber="1" containsInteger="1" minValue="1" maxValue="12"/>
    </cacheField>
    <cacheField name="Rubro presupuestal" numFmtId="1">
      <sharedItems/>
    </cacheField>
    <cacheField name="Descripción del uso pesupuestal" numFmtId="1">
      <sharedItems/>
    </cacheField>
    <cacheField name="Uso presupuestal" numFmtId="1">
      <sharedItems/>
    </cacheField>
    <cacheField name="Valor Total " numFmtId="165">
      <sharedItems containsSemiMixedTypes="0" containsString="0" containsNumber="1" minValue="0" maxValue="222000000"/>
    </cacheField>
    <cacheField name="Valor total 2" numFmtId="165">
      <sharedItems containsSemiMixedTypes="0" containsString="0" containsNumber="1" containsInteger="1" minValue="0" maxValue="6589650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
  <r>
    <n v="32"/>
    <s v="DM"/>
    <s v="_Oficina_de_Cooperación_y_Asuntos_Internacionales"/>
    <s v="_Oficina_de_Cooperación_y_Asuntos_Internacionales"/>
    <s v="Gestión con valores para Resultados"/>
    <m/>
    <s v="NA"/>
    <s v="Eficiencia y Dearrollo de Capacidades para una gestión moderna del sector"/>
    <s v="NA"/>
    <s v="NA"/>
    <n v="0"/>
    <n v="0"/>
    <n v="0"/>
    <m/>
    <s v="junio"/>
    <m/>
    <m/>
    <m/>
    <m/>
    <m/>
    <s v="Gestionar alianzas y recursos financieros, técnicos e institucionales para apoyar las líneas estratégicas del sector."/>
    <x v="0"/>
    <s v="Gestión interna"/>
    <n v="0"/>
    <n v="35000000000"/>
    <m/>
    <m/>
    <s v="Instrumento de cooperación firmado y/o matriz de relación de cooperación técnica"/>
    <n v="24266031440"/>
    <n v="0.69331518400000003"/>
    <s v="Durante el mes de junio se llevaron a cabo reuniones para gestión de alianzas con diecisiete (17) aliados. Dichas reuniones fueron: Embajada de EE. UU, Embajada de Canadá, APC, Cancillería, Save the Children, ICBF, Global Communities, Corpoeducación, Unicef, Fundación Global Humanitaria, Fundación Genesis, CNA, PNUD, Mintrabajo, SENA, ACNUR, ICFES._x000a__x000a_En el mes de junio nos encontramos en gestión de alianzas por tal motivo no se reporta avance cuantitativo, y no se carga medio de verificación."/>
    <s v="SI"/>
    <s v="En este mes se ajustó la LB a cero (0) dado que los recursos gestionados no se acumulan de una vigencia a otra. También se adiciona un nuevo contrato asociado a este indicador. Así al terminar el primer semestre se alcanza un 70% de avance del indicador que lo ubica en un rango aceptable de avance. Se describen las reuniones que se realizaron durante el mes enfocadas en la gestión de alianzas. No se presentó avance cuantitativo por lo tanto no se requiere medio de verificación."/>
    <s v="_FORTALECIMIENTO_DEL_ACCESO_A_INFORMACIÓN_ESTRATÉGICA_E_INSTITUCIONAL_DEL_SECTOR_EDUCATIVO_NACIONAL"/>
    <s v="C"/>
    <n v="2299"/>
    <s v="0700"/>
    <s v="8-0"/>
    <s v="Realizar_acciones_de_divulgación_externa_de_la_gestión_del_MEN_."/>
    <x v="0"/>
    <s v="2299058"/>
    <n v="97"/>
    <s v="Prestación de servicios profesionales para apoyar la gestión de alianzas que permita consolidar los planes y proyectos del ministerio de educación nacional y el desarrollo de una agenda de eventos asociados a esta labor"/>
    <x v="0"/>
    <s v="Contratista"/>
    <x v="0"/>
    <n v="6000000"/>
    <n v="12"/>
    <s v="C-2299-0700-8-0-2299058-02"/>
    <s v="Otros servicios profesionales y técnicos N.C.P."/>
    <s v="A-02-02-02-008-03-09-"/>
    <n v="70600000"/>
    <n v="24000000"/>
  </r>
  <r>
    <s v="32A"/>
    <s v="DM"/>
    <s v="_Oficina_de_Cooperación_y_Asuntos_Internacionales"/>
    <s v="_Oficina_de_Cooperación_y_Asuntos_Internacionales"/>
    <s v="Gestión con valores para Resultados"/>
    <m/>
    <s v="NA"/>
    <s v="Eficiencia y Dearrollo de Capacidades para una gestión moderna del sector"/>
    <s v="NA"/>
    <s v="NA"/>
    <n v="0"/>
    <n v="0"/>
    <n v="0"/>
    <m/>
    <s v="junio"/>
    <m/>
    <m/>
    <m/>
    <m/>
    <m/>
    <m/>
    <x v="0"/>
    <m/>
    <m/>
    <m/>
    <m/>
    <m/>
    <m/>
    <m/>
    <m/>
    <m/>
    <m/>
    <m/>
    <s v="_FORTALECIMIENTO_DEL_ACCESO_A_INFORMACIÓN_ESTRATÉGICA_E_INSTITUCIONAL_DEL_SECTOR_EDUCATIVO_NACIONAL"/>
    <s v="C"/>
    <n v="2299"/>
    <s v="0700"/>
    <s v="8-0"/>
    <s v="Realizar_acciones_de_divulgación_externa_de_la_gestión_del_MEN_."/>
    <x v="0"/>
    <m/>
    <n v="1310"/>
    <s v="Prestación de servicios profesionales para apoyar la gestión de alianzas que permita consolidar los planes y proyectos del ministerio de educación nacional y el desarrollo de una agenda de eventos asociados a esta labor"/>
    <x v="1"/>
    <s v="Contratista"/>
    <x v="0"/>
    <n v="6000000"/>
    <n v="7"/>
    <s v="C-2299-0700-8-0-2299058-02"/>
    <s v="Otros servicios profesionales y técnicos N.C.P."/>
    <s v="A-02-02-02-008-03-09-"/>
    <n v="0"/>
    <n v="42000000"/>
  </r>
  <r>
    <n v="33"/>
    <s v="DM"/>
    <s v="_Oficina_de_Cooperación_y_Asuntos_Internacionales"/>
    <s v="_Oficina_de_Cooperación_y_Asuntos_Internacionales"/>
    <s v="Gestión con valores para Resultados"/>
    <m/>
    <s v="NA"/>
    <s v="Eficiencia y Dearrollo de Capacidades para una gestión moderna del sector"/>
    <s v="NA"/>
    <s v="NA"/>
    <n v="0"/>
    <n v="0"/>
    <n v="0"/>
    <m/>
    <s v="junio"/>
    <m/>
    <m/>
    <m/>
    <m/>
    <m/>
    <s v="Posicionar al Ministerio de Educación Nacional como un referente a nivel internacional. _x000a_"/>
    <x v="1"/>
    <s v="Gestión interna"/>
    <n v="0"/>
    <n v="3"/>
    <m/>
    <m/>
    <s v="Informe del Espacio"/>
    <n v="2"/>
    <n v="0.66666666666666663"/>
    <s v="Durante el mes de junio el MEN participó Reunión virtual de la Red de Especialistas de Marco de Cualificaciones de la Alianza del Pacífico (REMCAP), dentro de los compromisos se acordó que cada país realizará las gestiones internas en torno a la viabilidad de contar con los recursos que se requieren para llevar a cabo el encuentro presencial y concretar el tema del acompañamiento de expertos en Marcos de Cualificaciones en la etapa de elaboración del plan de trabajo."/>
    <s v="SI"/>
    <s v="No se registra avance cuantitativo, no obstante se describen de manera clara, la acción que aporta a la realización de un nuevo espacio de participación. Se agreega como medio de verificación de la acción el acta de reunión sin firmar. Se sugiere que cuando se tenga el acta firmada se reemplace el archivo. En este mes se adicionó un nuevo contrato asociado a este indicador._x000a__x000a_El Área aclara que el acta responde a reunión realizada de manera virtual con invitados ubicados fuera del país, de manera que no requiere firmas."/>
    <s v="_FORTALECIMIENTO_DEL_ACCESO_A_INFORMACIÓN_ESTRATÉGICA_E_INSTITUCIONAL_DEL_SECTOR_EDUCATIVO_NACIONAL"/>
    <s v="C"/>
    <n v="2299"/>
    <s v="0700"/>
    <s v="8-0"/>
    <s v="Realizar_acciones_de_divulgación_externa_de_la_gestión_del_MEN_."/>
    <x v="0"/>
    <s v="2299058"/>
    <n v="101"/>
    <s v="Prestar servicios profesionales a la Oficina de Cooperación y Asuntos Internacionales para realizar la gestión de alianzas con agencias de cooperación internacional y gobiernos extranjeros que permitan consolidar los planes y proyectos del Ministerio de Educación Nacional y el desarrollo de una agenda de eventos asociados a esta labor."/>
    <x v="0"/>
    <s v="Contratista"/>
    <x v="0"/>
    <n v="7000000"/>
    <n v="12"/>
    <s v="C-2299-0700-8-0-2299058-02"/>
    <s v="Otros servicios profesionales y técnicos N.C.P."/>
    <s v="A-02-02-02-008-03-09-"/>
    <n v="82400000"/>
    <n v="28000000"/>
  </r>
  <r>
    <s v="33A"/>
    <s v="DM"/>
    <s v="_Oficina_de_Cooperación_y_Asuntos_Internacionales"/>
    <s v="_Oficina_de_Cooperación_y_Asuntos_Internacionales"/>
    <s v="Gestión con valores para Resultados"/>
    <m/>
    <s v="NA"/>
    <s v="Eficiencia y Dearrollo de Capacidades para una gestión moderna del sector"/>
    <s v="NA"/>
    <s v="NA"/>
    <n v="0"/>
    <n v="0"/>
    <n v="0"/>
    <m/>
    <s v="junio"/>
    <m/>
    <m/>
    <m/>
    <m/>
    <m/>
    <m/>
    <x v="1"/>
    <m/>
    <m/>
    <m/>
    <m/>
    <m/>
    <m/>
    <m/>
    <m/>
    <m/>
    <m/>
    <m/>
    <s v="_FORTALECIMIENTO_DEL_ACCESO_A_INFORMACIÓN_ESTRATÉGICA_E_INSTITUCIONAL_DEL_SECTOR_EDUCATIVO_NACIONAL"/>
    <s v="C"/>
    <n v="2299"/>
    <s v="0700"/>
    <s v="8-0"/>
    <s v="Realizar_acciones_de_divulgación_externa_de_la_gestión_del_MEN_."/>
    <x v="0"/>
    <m/>
    <n v="1311"/>
    <s v="Prestar servicios profesionales a la Oficina de Cooperación y Asuntos Internacionales para realizar la gestión de alianzas con agencias de cooperación internacional y gobiernos extranjeros que permitan consolidar los planes y proyectos del Ministerio de Educación Nacional y el desarrollo de una agenda de eventos asociados a esta labor."/>
    <x v="2"/>
    <s v="Contratista"/>
    <x v="0"/>
    <n v="7000000"/>
    <n v="7"/>
    <s v="C-2299-0700-8-0-2299058-02"/>
    <s v="Otros servicios profesionales y técnicos N.C.P."/>
    <s v="A-02-02-02-008-03-09-"/>
    <n v="0"/>
    <n v="49000000"/>
  </r>
  <r>
    <n v="34"/>
    <s v="DM"/>
    <s v="_Oficina_de_Cooperación_y_Asuntos_Internacionales"/>
    <s v="_Oficina_de_Cooperación_y_Asuntos_Internacionales"/>
    <s v="Gestión con valores para Resultados"/>
    <m/>
    <s v="NA"/>
    <s v="Eficiencia y Dearrollo de Capacidades para una gestión moderna del sector"/>
    <s v="NA"/>
    <s v="NA"/>
    <n v="0"/>
    <n v="0"/>
    <n v="0"/>
    <m/>
    <s v="junio"/>
    <m/>
    <m/>
    <m/>
    <m/>
    <m/>
    <s v="Promover la internacionalización de la educación superior de Colombia y posicionar al país como un destino de educación de calidad"/>
    <x v="2"/>
    <s v="Gestión interna"/>
    <n v="0"/>
    <n v="3"/>
    <m/>
    <m/>
    <s v="Memorias "/>
    <n v="1"/>
    <n v="0.33333333333333331"/>
    <s v="El día 21 de junio se llevó a cabo la sexta Mesa Intersectorial para la internacionalización de la Educación Superior. En el marco de esta mesa se presentó los resultados de la participación de la NAFSA 2019., se presentaron los avances y objetivos de la reuniones entre Procolombia , La Red CCYK y el MEN con el fin de poder incluir la educación como un servicio de exportación y poder beneficiarnos de los servicios que ofrece Procolombia dentro y fuera del país, y se presenta la idea de retomar un documento donde se pueda recoger las necesidades principales en materia de educación y CTI, con el fin de poder compartirlo con las Misiones Diplomáticas en el país y con las representaciones de Colombia en el exterior._x000a_El 26 de junio se realizó la reunión de preparación del Foro Internacional de Calidad de la Educación Superior, que se llevará a cabo el 15 y 16 de agosto, liderado por la Dirección de Fomento y la Dirección de Calidad del MEN."/>
    <s v="SI"/>
    <s v="No se registra avance cuantitativo, no obstante se describen de manera clara, las acción que se requieren para aumentar el número de escenarios de promocióm del país como destino académico. Se carga medio de verificación de una de las acciones liderada por el área, la otra la lidero las direcciones de Fomento y Calidad de Educación Superior."/>
    <s v="_FORTALECIMIENTO_DEL_ACCESO_A_INFORMACIÓN_ESTRATÉGICA_E_INSTITUCIONAL_DEL_SECTOR_EDUCATIVO_NACIONAL"/>
    <s v="C"/>
    <n v="2299"/>
    <s v="0700"/>
    <s v="8-0"/>
    <s v="Realizar_acciones_de_divulgación_externa_de_la_gestión_del_MEN_."/>
    <x v="0"/>
    <s v="2299058"/>
    <n v="103"/>
    <s v="Prestar servicios profesionales y de asesoramiento a la oficina de cooperación y asuntos internacionales para apoyar la gestión de alianzas con el sector privado que permitan consolidar los planes y proyectos del ministerio de educación nacional y el desarrollo de una agenda de eventos asociados a esta labor."/>
    <x v="3"/>
    <s v="Contratista"/>
    <x v="0"/>
    <n v="9000000"/>
    <n v="12"/>
    <s v="C-2299-0700-8-0-2299058-02"/>
    <s v="Otros servicios profesionales y técnicos N.C.P."/>
    <s v="A-02-02-02-008-03-09-"/>
    <n v="105900000"/>
    <n v="20400000"/>
  </r>
  <r>
    <n v="35"/>
    <s v="DM"/>
    <s v="_Oficina_de_Cooperación_y_Asuntos_Internacionales"/>
    <s v="_Oficina_de_Cooperación_y_Asuntos_Internacionales"/>
    <s v="Gestión con valores para Resultados"/>
    <m/>
    <s v="NA"/>
    <s v="Eficiencia y Dearrollo de Capacidades para una gestión moderna del sector"/>
    <s v="NA"/>
    <s v="NA"/>
    <n v="0"/>
    <n v="0"/>
    <n v="0"/>
    <m/>
    <s v="junio"/>
    <m/>
    <m/>
    <m/>
    <m/>
    <m/>
    <m/>
    <x v="2"/>
    <m/>
    <m/>
    <m/>
    <m/>
    <m/>
    <m/>
    <m/>
    <m/>
    <m/>
    <m/>
    <m/>
    <s v="_FORTALECIMIENTO_DEL_ACCESO_A_INFORMACIÓN_ESTRATÉGICA_E_INSTITUCIONAL_DEL_SECTOR_EDUCATIVO_NACIONAL"/>
    <s v="C"/>
    <n v="2299"/>
    <s v="0700"/>
    <s v="8-0"/>
    <s v="Realizar_acciones_de_divulgación_externa_de_la_gestión_del_MEN_."/>
    <x v="0"/>
    <s v="2299058"/>
    <s v="Víaticos"/>
    <s v="Viáticos"/>
    <x v="4"/>
    <s v="Viáticos-Alojamiento"/>
    <x v="0"/>
    <n v="34380000"/>
    <n v="1"/>
    <s v="C-2299-0700-8-0-2299058-02"/>
    <s v="SERVICIOS DE ALOJAMIENTO PARA ESTANCIAS CORTAS"/>
    <s v="A-02-02-02-006-03-01-"/>
    <n v="34380000"/>
    <n v="34580000"/>
  </r>
  <r>
    <n v="36"/>
    <s v="DM"/>
    <s v="_Oficina_de_Cooperación_y_Asuntos_Internacionales"/>
    <s v="_Oficina_de_Cooperación_y_Asuntos_Internacionales"/>
    <s v="Gestión con valores para Resultados"/>
    <m/>
    <s v="NA"/>
    <s v="Eficiencia y Dearrollo de Capacidades para una gestión moderna del sector"/>
    <s v="NA"/>
    <s v="NA"/>
    <n v="0"/>
    <n v="0"/>
    <n v="0"/>
    <m/>
    <s v="junio"/>
    <m/>
    <m/>
    <m/>
    <m/>
    <m/>
    <m/>
    <x v="2"/>
    <m/>
    <m/>
    <m/>
    <m/>
    <m/>
    <m/>
    <m/>
    <m/>
    <m/>
    <m/>
    <m/>
    <s v="_FORTALECIMIENTO_DEL_ACCESO_A_INFORMACIÓN_ESTRATÉGICA_E_INSTITUCIONAL_DEL_SECTOR_EDUCATIVO_NACIONAL"/>
    <s v="C"/>
    <n v="2299"/>
    <s v="0700"/>
    <s v="8-0"/>
    <s v="Realizar_acciones_de_divulgación_externa_de_la_gestión_del_MEN_."/>
    <x v="0"/>
    <s v="2299058"/>
    <s v="Víaticos"/>
    <s v="Viáticos"/>
    <x v="4"/>
    <s v="Viáticos-Alimentación"/>
    <x v="0"/>
    <n v="16616999.999999998"/>
    <n v="1"/>
    <s v="C-2299-0700-8-0-2299058-02"/>
    <s v="SERVICIOS DE SUMINISTRO DE COMIDAS"/>
    <s v="A-02-02-02-006-03-03-"/>
    <n v="16616999.999999998"/>
    <n v="16617000"/>
  </r>
  <r>
    <n v="37"/>
    <s v="DM"/>
    <s v="_Oficina_de_Cooperación_y_Asuntos_Internacionales"/>
    <s v="_Oficina_de_Cooperación_y_Asuntos_Internacionales"/>
    <s v="Gestión con valores para Resultados"/>
    <m/>
    <s v="NA"/>
    <s v="Eficiencia y Dearrollo de Capacidades para una gestión moderna del sector"/>
    <s v="NA"/>
    <s v="NA"/>
    <n v="0"/>
    <n v="0"/>
    <n v="0"/>
    <m/>
    <s v="junio"/>
    <m/>
    <m/>
    <m/>
    <m/>
    <m/>
    <m/>
    <x v="2"/>
    <m/>
    <m/>
    <m/>
    <m/>
    <m/>
    <m/>
    <m/>
    <m/>
    <m/>
    <m/>
    <m/>
    <s v="_FORTALECIMIENTO_DEL_ACCESO_A_INFORMACIÓN_ESTRATÉGICA_E_INSTITUCIONAL_DEL_SECTOR_EDUCATIVO_NACIONAL"/>
    <s v="C"/>
    <n v="2299"/>
    <s v="0700"/>
    <s v="8-0"/>
    <s v="Realizar_acciones_de_divulgación_externa_de_la_gestión_del_MEN_."/>
    <x v="0"/>
    <s v="2299058"/>
    <s v="Víaticos"/>
    <s v="Viáticos"/>
    <x v="4"/>
    <s v="Viáticos-bebidas"/>
    <x v="0"/>
    <n v="573000"/>
    <n v="1"/>
    <s v="C-2299-0700-8-0-2299058-02"/>
    <s v="SERVICIOS DE SUMINISTRO DE BEBIDAS PARA SU CONSUMO DENTRO DEL ESTABLECIMIENTO"/>
    <s v="A-02-02-02-006-03-04-"/>
    <n v="573000"/>
    <n v="573000"/>
  </r>
  <r>
    <n v="38"/>
    <s v="DM"/>
    <s v="_Oficina_de_Cooperación_y_Asuntos_Internacionales"/>
    <s v="_Oficina_de_Cooperación_y_Asuntos_Internacionales"/>
    <s v="Gestión con valores para Resultados"/>
    <m/>
    <s v="NA"/>
    <s v="Eficiencia y Dearrollo de Capacidades para una gestión moderna del sector"/>
    <s v="NA"/>
    <s v="NA"/>
    <n v="0"/>
    <n v="0"/>
    <n v="0"/>
    <m/>
    <s v="junio"/>
    <m/>
    <m/>
    <m/>
    <m/>
    <m/>
    <m/>
    <x v="2"/>
    <m/>
    <m/>
    <m/>
    <m/>
    <m/>
    <m/>
    <m/>
    <m/>
    <m/>
    <m/>
    <m/>
    <s v="_FORTALECIMIENTO_DEL_ACCESO_A_INFORMACIÓN_ESTRATÉGICA_E_INSTITUCIONAL_DEL_SECTOR_EDUCATIVO_NACIONAL"/>
    <s v="C"/>
    <n v="2299"/>
    <s v="0700"/>
    <s v="8-0"/>
    <s v="Realizar_acciones_de_divulgación_externa_de_la_gestión_del_MEN_."/>
    <x v="0"/>
    <s v="2299058"/>
    <s v="Víaticos"/>
    <s v="Viáticos"/>
    <x v="4"/>
    <s v="Viáticos-desplazamiento terrestre"/>
    <x v="0"/>
    <n v="5730000"/>
    <n v="1"/>
    <s v="C-2299-0700-8-0-2299058-02"/>
    <s v="_SERVICIOS_DE_TRANSPORTE_DE_PASAJEROS"/>
    <s v="A-02-02-02-006-04--"/>
    <n v="5530000"/>
    <n v="5530000"/>
  </r>
  <r>
    <n v="39"/>
    <s v="DM"/>
    <s v="_Oficina_de_Cooperación_y_Asuntos_Internacionales"/>
    <s v="_Oficina_de_Cooperación_y_Asuntos_Internacionales"/>
    <s v="Gestión con valores para Resultados"/>
    <m/>
    <s v="NA"/>
    <s v="Eficiencia y Dearrollo de Capacidades para una gestión moderna del sector"/>
    <s v="NA"/>
    <s v="NA"/>
    <n v="0"/>
    <n v="0"/>
    <n v="0"/>
    <m/>
    <s v="junio"/>
    <m/>
    <m/>
    <m/>
    <m/>
    <m/>
    <m/>
    <x v="2"/>
    <m/>
    <m/>
    <m/>
    <m/>
    <m/>
    <m/>
    <m/>
    <m/>
    <m/>
    <m/>
    <m/>
    <s v="_FORTALECIMIENTO_DEL_ACCESO_A_INFORMACIÓN_ESTRATÉGICA_E_INSTITUCIONAL_DEL_SECTOR_EDUCATIVO_NACIONAL"/>
    <s v="C"/>
    <n v="2299"/>
    <s v="0700"/>
    <s v="8-0"/>
    <s v="Realizar_acciones_de_divulgación_externa_de_la_gestión_del_MEN_."/>
    <x v="0"/>
    <s v="2299058"/>
    <n v="1125"/>
    <s v="Tiquetes"/>
    <x v="5"/>
    <s v="Tiquetes"/>
    <x v="0"/>
    <n v="92000000"/>
    <n v="1"/>
    <s v="C-2299-0700-8-0-2299058-02"/>
    <s v="_SERVICIOS_DE_TRANSPORTE_DE_PASAJEROS"/>
    <s v="A-02-02-02-006-04--"/>
    <n v="92000000"/>
    <n v="65896503"/>
  </r>
  <r>
    <n v="40"/>
    <s v="DM"/>
    <s v="_Oficina_de_Cooperación_y_Asuntos_Internacionales"/>
    <s v="_Oficina_de_Cooperación_y_Asuntos_Internacionales"/>
    <s v="Gestión con valores para Resultados"/>
    <m/>
    <s v="NA"/>
    <s v="Eficiencia y Dearrollo de Capacidades para una gestión moderna del sector"/>
    <s v="NA"/>
    <s v="NA"/>
    <n v="0"/>
    <n v="0"/>
    <n v="0"/>
    <m/>
    <s v="junio"/>
    <m/>
    <m/>
    <m/>
    <m/>
    <m/>
    <m/>
    <x v="2"/>
    <m/>
    <m/>
    <m/>
    <m/>
    <m/>
    <m/>
    <m/>
    <m/>
    <m/>
    <m/>
    <m/>
    <s v="_FORTALECIMIENTO_DEL_ACCESO_A_INFORMACIÓN_ESTRATÉGICA_E_INSTITUCIONAL_DEL_SECTOR_EDUCATIVO_NACIONAL"/>
    <s v="C"/>
    <n v="2299"/>
    <s v="0700"/>
    <s v="8-0"/>
    <s v="Realizar_acciones_de_divulgación_externa_de_la_gestión_del_MEN_."/>
    <x v="0"/>
    <s v="2299058"/>
    <n v="23"/>
    <s v="Logística"/>
    <x v="6"/>
    <s v="Logística"/>
    <x v="0"/>
    <n v="242000000"/>
    <n v="1"/>
    <s v="C-2299-0700-8-0-2299058-02"/>
    <s v="SERVICIOS DE ORGANIZACIÓN Y ASISTENCIA DE CONVENCIONES Y FERIAS"/>
    <s v="A-02-02-02-008-05-09-06"/>
    <n v="22200000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1000000}" name="TablaDinámica6"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9:B23" firstHeaderRow="1" firstDataRow="1" firstDataCol="1" rowPageCount="3" colPageCount="1"/>
  <pivotFields count="53">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subtotalTop="0" showAll="0">
      <items count="5">
        <item x="2"/>
        <item x="1"/>
        <item x="0"/>
        <item m="1" x="3"/>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2">
        <item x="0"/>
        <item t="default"/>
      </items>
    </pivotField>
    <pivotField subtotalTop="0" showAll="0"/>
    <pivotField subtotalTop="0" showAll="0"/>
    <pivotField subtotalTop="0" showAll="0"/>
    <pivotField axis="axisPage" subtotalTop="0" multipleItemSelectionAllowed="1" showAll="0">
      <items count="8">
        <item x="0"/>
        <item x="1"/>
        <item x="2"/>
        <item x="4"/>
        <item h="1" x="6"/>
        <item x="3"/>
        <item x="5"/>
        <item t="default"/>
      </items>
    </pivotField>
    <pivotField subtotalTop="0" showAll="0"/>
    <pivotField axis="axisPage" subtotalTop="0" multipleItemSelectionAllowed="1" showAll="0">
      <items count="2">
        <item x="0"/>
        <item t="default"/>
      </items>
    </pivotField>
    <pivotField numFmtId="165" subtotalTop="0" showAll="0"/>
    <pivotField numFmtId="1" subtotalTop="0" showAll="0"/>
    <pivotField subtotalTop="0" showAll="0"/>
    <pivotField subtotalTop="0" showAll="0"/>
    <pivotField subtotalTop="0" showAll="0"/>
    <pivotField numFmtId="165" subtotalTop="0" showAll="0"/>
    <pivotField dataField="1" numFmtId="165" subtotalTop="0" showAll="0"/>
  </pivotFields>
  <rowFields count="1">
    <field x="21"/>
  </rowFields>
  <rowItems count="4">
    <i>
      <x/>
    </i>
    <i>
      <x v="1"/>
    </i>
    <i>
      <x v="2"/>
    </i>
    <i t="grand">
      <x/>
    </i>
  </rowItems>
  <colItems count="1">
    <i/>
  </colItems>
  <pageFields count="3">
    <pageField fld="45" hier="-1"/>
    <pageField fld="39" hier="-1"/>
    <pageField fld="43" hier="-1"/>
  </pageFields>
  <dataFields count="1">
    <dataField name="Suma de Valor total 2" fld="52"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5"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5:C9" firstHeaderRow="0" firstDataRow="1" firstDataCol="1" rowPageCount="3" colPageCount="1"/>
  <pivotFields count="53">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subtotalTop="0" showAll="0">
      <items count="5">
        <item x="2"/>
        <item x="1"/>
        <item x="0"/>
        <item m="1" x="3"/>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2">
        <item x="0"/>
        <item t="default"/>
      </items>
    </pivotField>
    <pivotField subtotalTop="0" showAll="0"/>
    <pivotField subtotalTop="0" showAll="0"/>
    <pivotField subtotalTop="0" showAll="0"/>
    <pivotField axis="axisPage" subtotalTop="0" showAll="0">
      <items count="8">
        <item x="0"/>
        <item x="1"/>
        <item x="2"/>
        <item x="4"/>
        <item x="6"/>
        <item x="3"/>
        <item x="5"/>
        <item t="default"/>
      </items>
    </pivotField>
    <pivotField subtotalTop="0" showAll="0"/>
    <pivotField axis="axisPage" subtotalTop="0" multipleItemSelectionAllowed="1" showAll="0">
      <items count="2">
        <item x="0"/>
        <item t="default"/>
      </items>
    </pivotField>
    <pivotField numFmtId="165" subtotalTop="0" showAll="0"/>
    <pivotField numFmtId="1" subtotalTop="0" showAll="0"/>
    <pivotField subtotalTop="0" showAll="0"/>
    <pivotField subtotalTop="0" showAll="0"/>
    <pivotField subtotalTop="0" showAll="0"/>
    <pivotField dataField="1" numFmtId="165" subtotalTop="0" showAll="0"/>
    <pivotField dataField="1" numFmtId="165" subtotalTop="0" showAll="0"/>
  </pivotFields>
  <rowFields count="1">
    <field x="21"/>
  </rowFields>
  <rowItems count="4">
    <i>
      <x/>
    </i>
    <i>
      <x v="1"/>
    </i>
    <i>
      <x v="2"/>
    </i>
    <i t="grand">
      <x/>
    </i>
  </rowItems>
  <colFields count="1">
    <field x="-2"/>
  </colFields>
  <colItems count="2">
    <i>
      <x/>
    </i>
    <i i="1">
      <x v="1"/>
    </i>
  </colItems>
  <pageFields count="3">
    <pageField fld="45" hier="-1"/>
    <pageField fld="39" hier="-1"/>
    <pageField fld="43" hier="-1"/>
  </pageFields>
  <dataFields count="2">
    <dataField name="Suma de Valor Total " fld="51" baseField="0" baseItem="0"/>
    <dataField name="Suma de Valor total 2" fld="52" baseField="0" baseItem="0"/>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700-000002000000}" name="TablaDinámica7"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1:B35" firstHeaderRow="1" firstDataRow="1" firstDataCol="1" rowPageCount="3" colPageCount="1"/>
  <pivotFields count="53">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subtotalTop="0" showAll="0">
      <items count="5">
        <item x="2"/>
        <item x="1"/>
        <item x="0"/>
        <item m="1" x="3"/>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2">
        <item x="0"/>
        <item t="default"/>
      </items>
    </pivotField>
    <pivotField subtotalTop="0" showAll="0"/>
    <pivotField subtotalTop="0" showAll="0"/>
    <pivotField subtotalTop="0" showAll="0"/>
    <pivotField axis="axisPage" subtotalTop="0" showAll="0">
      <items count="8">
        <item x="0"/>
        <item x="1"/>
        <item x="2"/>
        <item x="4"/>
        <item x="6"/>
        <item x="3"/>
        <item x="5"/>
        <item t="default"/>
      </items>
    </pivotField>
    <pivotField subtotalTop="0" showAll="0"/>
    <pivotField axis="axisPage" subtotalTop="0" multipleItemSelectionAllowed="1" showAll="0">
      <items count="2">
        <item x="0"/>
        <item t="default"/>
      </items>
    </pivotField>
    <pivotField numFmtId="165" subtotalTop="0" showAll="0"/>
    <pivotField numFmtId="1" subtotalTop="0" showAll="0"/>
    <pivotField subtotalTop="0" showAll="0"/>
    <pivotField subtotalTop="0" showAll="0"/>
    <pivotField subtotalTop="0" showAll="0"/>
    <pivotField dataField="1" numFmtId="165" subtotalTop="0" showAll="0"/>
    <pivotField numFmtId="165" subtotalTop="0" showAll="0"/>
  </pivotFields>
  <rowFields count="1">
    <field x="21"/>
  </rowFields>
  <rowItems count="4">
    <i>
      <x/>
    </i>
    <i>
      <x v="1"/>
    </i>
    <i>
      <x v="2"/>
    </i>
    <i t="grand">
      <x/>
    </i>
  </rowItems>
  <colItems count="1">
    <i/>
  </colItems>
  <pageFields count="3">
    <pageField fld="45" hier="-1"/>
    <pageField fld="39" hier="-1"/>
    <pageField fld="43" hier="-1"/>
  </pageFields>
  <dataFields count="1">
    <dataField name="Suma de Valor Total " fld="51" showDataAs="percentOfTotal" baseField="21" baseItem="1" numFmtId="10"/>
  </dataFields>
  <formats count="2">
    <format dxfId="3">
      <pivotArea outline="0" collapsedLevelsAreSubtotals="1" fieldPosition="0"/>
    </format>
    <format dxfId="2">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99CA9B7-C8D2-4D6D-9F35-71E2C15BB94C}" name="TablaPrincipalConsolidada89" displayName="TablaPrincipalConsolidada89" ref="A5:AB10" totalsRowShown="0" headerRowDxfId="227" dataDxfId="225" headerRowBorderDxfId="226" tableBorderDxfId="224" headerRowCellStyle="Porcentaje">
  <autoFilter ref="A5:AB10" xr:uid="{4B29F09A-000D-4D26-A4B3-70FE0E1FB85D}"/>
  <tableColumns count="28">
    <tableColumn id="1" xr3:uid="{BA94B08E-050B-45F5-9A1C-E7F1A0C2F0F3}" name="D - Consecutivo" dataDxfId="223"/>
    <tableColumn id="2" xr3:uid="{37FFA0EC-26B6-4D9C-A638-7A7FB3CBA424}" name="D - Despacho" dataDxfId="222"/>
    <tableColumn id="3" xr3:uid="{DD1E9221-0DB8-4133-9111-8FC69D205A93}" name="D - Dirección/Oficina Asesora/Subdirección" dataDxfId="221"/>
    <tableColumn id="4" xr3:uid="{17F038D4-B83D-4225-991B-AE9B26AD56BE}" name="D - Subdirección" dataDxfId="220"/>
    <tableColumn id="5" xr3:uid="{2F996619-0494-4C4A-A30B-AEE9E0C395E6}" name="D - Dimensión MIPG" dataDxfId="219"/>
    <tableColumn id="6" xr3:uid="{7C79F72B-6609-4989-A3CA-C22457229A89}" name="D - Objetivo del SIG" dataDxfId="218"/>
    <tableColumn id="7" xr3:uid="{817F8AD5-BDE2-46F7-8629-97C7E07EAAA6}" name="D - Meta Objetivos de Desarrollo Sostenible- ODS" dataDxfId="217"/>
    <tableColumn id="8" xr3:uid="{F35178F3-3EB3-4891-BAA9-BE0F261F50A8}" name="IR - Objetivo estratégico PND 2018-2022" dataDxfId="216"/>
    <tableColumn id="10" xr3:uid="{254695F7-501A-418A-9C97-9F62C8BBCB19}" name="IR - Nombre corto" dataDxfId="215" dataCellStyle="Normal 2 2 3"/>
    <tableColumn id="11" xr3:uid="{16FADB5D-A667-49DB-BA45-2DE81D012FD4}" name="IR - esponde a:" dataDxfId="214"/>
    <tableColumn id="12" xr3:uid="{4AC081E8-2E1C-4AC6-903A-91E54FA14F02}" name="IR - Periodicidad" dataDxfId="213"/>
    <tableColumn id="13" xr3:uid="{67AD2771-979A-4194-A8CA-33C3DDE57DEE}" name="IR - Meta PND 2018-2022" dataDxfId="212"/>
    <tableColumn id="14" xr3:uid="{D8DC32DA-7356-4F7C-9339-BCEB9AE48BD9}" name="IR - Línea base 2018" dataDxfId="211"/>
    <tableColumn id="15" xr3:uid="{D8538277-4CA1-44AB-91EB-AF4CFEE19578}" name="IR - Meta Acumulada 2019" dataDxfId="210"/>
    <tableColumn id="61" xr3:uid="{64E4949E-C222-4AE8-B0C4-D58C3BAA4D10}" name="IR - Avance cuantitativo diciembre" dataDxfId="209"/>
    <tableColumn id="62" xr3:uid="{D6AD4471-AAF2-4BFF-97D6-FC06F7EE049F}" name="IR - % de avance diciembre" dataDxfId="208"/>
    <tableColumn id="64" xr3:uid="{0DAA48CE-0877-4BF0-B21C-3592C2B5C116}" name="IR - Avance descriptivo diciembre" dataDxfId="207"/>
    <tableColumn id="68" xr3:uid="{2567EE7A-D38E-4CC9-81BF-0DEB1CB4A875}" name="IGP - Estrategia " dataDxfId="206"/>
    <tableColumn id="69" xr3:uid="{77E9E1E2-EB31-4764-864E-299E826BB44B}" name="IGP - Indicador de gestión  y producto " dataDxfId="205"/>
    <tableColumn id="70" xr3:uid="{9A6E2A2C-FC30-46A6-BD01-0B6613FE7E16}" name="IGP - Responde a:" dataDxfId="204"/>
    <tableColumn id="71" xr3:uid="{552830A1-9D03-4B60-844C-31CC227639A8}" name="IGP - Línea base 2018" dataDxfId="203" dataCellStyle="Porcentaje"/>
    <tableColumn id="72" xr3:uid="{3A30D911-B7FC-4EEC-9474-FF140DCBF0F6}" name="IGP - meta 2019" dataDxfId="202" dataCellStyle="Porcentaje"/>
    <tableColumn id="73" xr3:uid="{EEBDF15F-B0FE-4960-995B-AB29A3E9847C}" name="IGP - Focalización" dataDxfId="201"/>
    <tableColumn id="74" xr3:uid="{74E83EC0-AF98-4DE3-9FB5-B95D099A2982}" name="IGP - Medio de Verificación" dataDxfId="200"/>
    <tableColumn id="75" xr3:uid="{A5843814-8542-4958-B17C-2B57AF02DBCF}" name="IGP - Periodicidad del indicador" dataDxfId="199"/>
    <tableColumn id="117" xr3:uid="{CD79324B-B071-4968-9842-C7AAC361277C}" name="IGP - Avance cuantitativo diciembre" dataDxfId="198"/>
    <tableColumn id="118" xr3:uid="{2CDAACCE-0918-4D36-B740-60EF617E3FCF}" name="IGP - % de avance diciembre" dataDxfId="197"/>
    <tableColumn id="120" xr3:uid="{267B96F4-3AAA-41FF-ABE9-992573D5D3A9}" name="IGP - Avance descriptivo diciembre" dataDxfId="19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F8C2899-A48C-4A8C-9B09-77A0EA57F8C1}" name="TablaPrincipalConsolidada3456" displayName="TablaPrincipalConsolidada3456" ref="A5:AB128" totalsRowShown="0" headerRowDxfId="195" dataDxfId="193" headerRowBorderDxfId="194" tableBorderDxfId="192">
  <autoFilter ref="A5:AB128" xr:uid="{4B29F09A-000D-4D26-A4B3-70FE0E1FB85D}"/>
  <tableColumns count="28">
    <tableColumn id="1" xr3:uid="{2E420CD8-6D47-4D78-8B8A-E27C17DEB48D}" name="D - Consecutivo" dataDxfId="191"/>
    <tableColumn id="2" xr3:uid="{B3FDD926-2C31-4356-B4AA-8B71E0A85208}" name="D - Despacho" dataDxfId="190"/>
    <tableColumn id="3" xr3:uid="{374E5D28-9E7E-4A2F-8026-D141D30C36A7}" name="D - Dirección/Oficina Asesora/Subdirección" dataDxfId="189"/>
    <tableColumn id="4" xr3:uid="{F3959174-BC11-4251-8060-87078A9F1279}" name="D - Subdirección" dataDxfId="188"/>
    <tableColumn id="5" xr3:uid="{271B2D08-3938-4511-BCCA-4A03C2C8F812}" name="D - Dimensión MIPG" dataDxfId="187"/>
    <tableColumn id="6" xr3:uid="{D9AB070D-55C7-4992-98EB-38AA943618B6}" name="D - Objetivo del SIG" dataDxfId="186"/>
    <tableColumn id="7" xr3:uid="{F4506E88-0D6B-4B70-86C8-67DEA2FA8343}" name="D - Meta Objetivos de Desarrollo Sostenible- ODS" dataDxfId="185"/>
    <tableColumn id="8" xr3:uid="{BA9B9EA1-9680-4813-BBF9-09577EF7A5D5}" name="IR - Objetivo estratégico PND 2018-2022" dataDxfId="184"/>
    <tableColumn id="10" xr3:uid="{5C74D30A-7D34-4237-B705-A54B143C4D11}" name="IR - Nombre corto" dataDxfId="183" dataCellStyle="Normal 2 2 3"/>
    <tableColumn id="11" xr3:uid="{57572487-D1C6-44AC-B304-AA5449A82622}" name="IR - esponde a:" dataDxfId="182"/>
    <tableColumn id="12" xr3:uid="{D76C63B3-6290-4279-A99D-FF30EA69E81C}" name="IR - Periodicidad" dataDxfId="181"/>
    <tableColumn id="13" xr3:uid="{473B1D3E-9473-41A0-A812-FD074BEF7963}" name="IR - Meta PND 2018-2022" dataDxfId="180"/>
    <tableColumn id="14" xr3:uid="{69DE3D03-1A5B-45C7-93A0-B919EFE25F87}" name="IR - Línea base 2018" dataDxfId="179"/>
    <tableColumn id="15" xr3:uid="{EDD66CD3-DCF3-4684-97E8-CB13EE91F81E}" name="IR - Meta Acumulada 2019" dataDxfId="178"/>
    <tableColumn id="61" xr3:uid="{03F09F1B-2A9A-4A9E-98A6-14F61E098456}" name="IR - Avance cuantitativo diciembre" dataDxfId="177"/>
    <tableColumn id="62" xr3:uid="{02C209E2-8285-47C9-8DAD-FC2DF40D461B}" name="IR - % de avance diciembre" dataDxfId="176"/>
    <tableColumn id="64" xr3:uid="{9B63727D-9D05-4E35-9C6D-2A031701B67C}" name="IR - Avance descriptivo diciembre" dataDxfId="175"/>
    <tableColumn id="68" xr3:uid="{F8052693-6C4C-4F9C-B761-69D47E626D92}" name="IGP - Estrategia " dataDxfId="174"/>
    <tableColumn id="69" xr3:uid="{6AB82FC9-F2EE-431A-A19F-88437A0D7085}" name="IGP - Indicador de gestión  y producto " dataDxfId="173"/>
    <tableColumn id="70" xr3:uid="{61726ADF-8007-44BE-A9E2-B2F39734B474}" name="IGP - Responde a:" dataDxfId="172"/>
    <tableColumn id="71" xr3:uid="{FE8A43FF-A095-4711-90FE-508728DF0707}" name="IGP - Línea base 2018" dataDxfId="171" dataCellStyle="Porcentaje"/>
    <tableColumn id="72" xr3:uid="{B82E1D8D-2BB1-4C27-ADF5-0E0CB31020DF}" name="IGP - meta 2019" dataDxfId="170" dataCellStyle="Porcentaje"/>
    <tableColumn id="73" xr3:uid="{5B0C3944-7095-4B7E-AA1B-6E365D4BA879}" name="IGP - Focalización" dataDxfId="169"/>
    <tableColumn id="74" xr3:uid="{0051FCDA-1A24-4BDA-969F-172FCB8693F2}" name="IGP - Medio de Verificación" dataDxfId="168"/>
    <tableColumn id="75" xr3:uid="{6F7FB9D0-90B4-4E66-9557-4BB25257E4A7}" name="IGP - Periodicidad del indicador" dataDxfId="167"/>
    <tableColumn id="117" xr3:uid="{0E9F3F28-E5EE-4FBA-B15D-5722DA85E870}" name="IGP - Avance cuantitativo diciembre" dataDxfId="166"/>
    <tableColumn id="118" xr3:uid="{64C585D8-2C66-49F8-B48E-609A69D598BD}" name="IGP - % de avance diciembre" dataDxfId="165"/>
    <tableColumn id="120" xr3:uid="{12915FA6-F8D8-4110-8219-7A318A30E3D9}" name="IGP - Avance descriptivo diciembre" dataDxfId="16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1E9FC3D-D0F2-42E8-9FA5-0B72895C95E3}" name="TablaPrincipalConsolidada345" displayName="TablaPrincipalConsolidada345" ref="A5:AB149" totalsRowShown="0" headerRowDxfId="163" dataDxfId="161" headerRowBorderDxfId="162" tableBorderDxfId="160">
  <autoFilter ref="A5:AB149" xr:uid="{4B29F09A-000D-4D26-A4B3-70FE0E1FB85D}"/>
  <tableColumns count="28">
    <tableColumn id="1" xr3:uid="{A89AB568-88E6-4484-8E2A-7CB2E5186159}" name="D - Consecutivo" dataDxfId="159"/>
    <tableColumn id="2" xr3:uid="{99C0A58B-DF43-4A6F-B050-107D809C6A15}" name="D - Despacho" dataDxfId="158"/>
    <tableColumn id="3" xr3:uid="{2D006E1F-1AE9-4663-9D5C-2115E6D92FA0}" name="D - Dirección/Oficina Asesora/Subdirección" dataDxfId="157"/>
    <tableColumn id="4" xr3:uid="{FFB36CF2-EC89-4D37-995F-4A71384DBAA0}" name="D - Subdirección" dataDxfId="156"/>
    <tableColumn id="5" xr3:uid="{DFB89E90-657A-4D14-B221-43F12A273F61}" name="D - Dimensión MIPG" dataDxfId="155"/>
    <tableColumn id="6" xr3:uid="{F7C7C7A1-176E-4407-AB4D-515DC1CDF1C0}" name="D - Objetivo del SIG" dataDxfId="154"/>
    <tableColumn id="7" xr3:uid="{890ECD42-BFA6-40D8-9559-BD5AEB26AC15}" name="D - Meta Objetivos de Desarrollo Sostenible- ODS" dataDxfId="153"/>
    <tableColumn id="8" xr3:uid="{CD2DED94-696A-4DC5-8344-755CD3F55802}" name="IR - Objetivo estratégico PND 2018-2022" dataDxfId="152"/>
    <tableColumn id="10" xr3:uid="{17719B70-32E3-43D9-8EFE-8492722415A5}" name="IR - Nombre corto" dataDxfId="151" dataCellStyle="Normal 2 2 3"/>
    <tableColumn id="11" xr3:uid="{737C579F-FF56-4C92-AEEA-18EBFA25DA1E}" name="IR - esponde a:" dataDxfId="150"/>
    <tableColumn id="12" xr3:uid="{6413DAB2-7D79-423D-9874-9A38F8483123}" name="IR - Periodicidad" dataDxfId="149"/>
    <tableColumn id="13" xr3:uid="{E1F7B8AE-082F-44E2-8248-B49B39F73987}" name="IR - Meta PND 2018-2022" dataDxfId="148"/>
    <tableColumn id="14" xr3:uid="{CC44BA4F-1CEF-43D5-AECB-313F1F6EA9B1}" name="IR - Línea base 2018" dataDxfId="147"/>
    <tableColumn id="15" xr3:uid="{094BC453-CBEF-43D2-99B2-4F710AB2400F}" name="IR - Meta Acumulada 2019" dataDxfId="146"/>
    <tableColumn id="61" xr3:uid="{6E8BCC32-48F5-46CB-8DEB-229B231FB4A7}" name="IR - Avance cuantitativo diciembre" dataDxfId="145"/>
    <tableColumn id="62" xr3:uid="{5026ECD0-4F46-41B0-AE9C-63F1898D522F}" name="IR - % de avance diciembre" dataDxfId="144"/>
    <tableColumn id="64" xr3:uid="{31C4BEB3-994F-4940-9509-995752CE0B55}" name="IR - Avance descriptivo diciembre" dataDxfId="143"/>
    <tableColumn id="68" xr3:uid="{3CF87C60-5AC5-4D96-A52B-7C0C4640409A}" name="IGP - Estrategia " dataDxfId="142"/>
    <tableColumn id="69" xr3:uid="{61102321-5199-4A2D-B62E-44A1F623D03A}" name="IGP - Indicador de gestión  y producto " dataDxfId="141"/>
    <tableColumn id="70" xr3:uid="{326092B1-821A-4170-BDD2-654B91380303}" name="IGP - Responde a:" dataDxfId="140"/>
    <tableColumn id="71" xr3:uid="{B1D5AE13-F610-4954-8CAF-EB61AD17936D}" name="IGP - Línea base 2018" dataDxfId="139" dataCellStyle="Porcentaje"/>
    <tableColumn id="72" xr3:uid="{067A5B8C-4DB3-45A3-8D1A-86978022791E}" name="IGP - meta 2019" dataDxfId="138" dataCellStyle="Porcentaje"/>
    <tableColumn id="73" xr3:uid="{56072941-E0DE-44C6-8564-C9F869A6527A}" name="IGP - Focalización" dataDxfId="137"/>
    <tableColumn id="74" xr3:uid="{A76DE5AD-7EA5-4133-AB55-06852A92B160}" name="IGP - Medio de Verificación" dataDxfId="136"/>
    <tableColumn id="75" xr3:uid="{5CEFE8EE-8ED2-430B-9F06-47B3E178F353}" name="IGP - Periodicidad del indicador" dataDxfId="135"/>
    <tableColumn id="117" xr3:uid="{45CB15AE-BBFC-4AA9-BDC5-DC61FA1BD056}" name="IGP - Avance cuantitativo diciembre" dataDxfId="134"/>
    <tableColumn id="118" xr3:uid="{D9012C0C-DB51-40DE-8BD0-34125D7A7702}" name="IGP - % de avance diciembre" dataDxfId="133"/>
    <tableColumn id="120" xr3:uid="{D66FC03C-37B1-40DD-A2BB-E79239844EDC}" name="IGP - Avance descriptivo diciembre" dataDxfId="13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3C6B555-255F-416B-8DE4-B4CB459C0C16}" name="TablaPrincipalConsolidada34" displayName="TablaPrincipalConsolidada34" ref="A5:AB8" totalsRowShown="0" headerRowDxfId="131" dataDxfId="129" headerRowBorderDxfId="130" tableBorderDxfId="128">
  <autoFilter ref="A5:AB8" xr:uid="{4B29F09A-000D-4D26-A4B3-70FE0E1FB85D}"/>
  <tableColumns count="28">
    <tableColumn id="1" xr3:uid="{80F5FF5E-1BA0-4D00-80B6-270629389B0F}" name="D - Consecutivo" dataDxfId="127"/>
    <tableColumn id="2" xr3:uid="{D132B8D2-9EBC-4825-B21F-C46BED06AC80}" name="D - Despacho" dataDxfId="126"/>
    <tableColumn id="3" xr3:uid="{50629DE6-113F-4818-A94B-9E2FA24153FF}" name="D - Dirección/Oficina Asesora/Subdirección" dataDxfId="125"/>
    <tableColumn id="4" xr3:uid="{933F3EFE-1B26-4C45-A4CC-7CA9D09FC5F5}" name="D - Subdirección" dataDxfId="124"/>
    <tableColumn id="5" xr3:uid="{EAD0FBB9-579C-4750-A002-E35D6553B964}" name="D - Dimensión MIPG" dataDxfId="123"/>
    <tableColumn id="6" xr3:uid="{A73EEA99-D060-4F0C-8520-689C1689E4E8}" name="D - Objetivo del SIG" dataDxfId="122"/>
    <tableColumn id="7" xr3:uid="{C4AED295-7CD8-48BF-BC68-D7743B6B532E}" name="D - Meta Objetivos de Desarrollo Sostenible- ODS" dataDxfId="121"/>
    <tableColumn id="8" xr3:uid="{0B6F382E-4DD9-4046-AFA3-EEF45442B15F}" name="IR - Objetivo estratégico PND 2018-2022" dataDxfId="120"/>
    <tableColumn id="10" xr3:uid="{E4D2E39A-6BE1-4672-A7CB-3DE443BA950F}" name="IR - Nombre corto" dataDxfId="119" dataCellStyle="Normal 2 2 3"/>
    <tableColumn id="11" xr3:uid="{34EC14FC-F0F3-4930-830F-8533A07286C1}" name="IR - esponde a:" dataDxfId="118"/>
    <tableColumn id="12" xr3:uid="{91BEAD7D-0F65-4FD0-B910-00511E172DE2}" name="IR - Periodicidad" dataDxfId="117"/>
    <tableColumn id="13" xr3:uid="{AA76EB08-AE34-4BA6-8CAD-072DD7E648AB}" name="IR - Meta PND 2018-2022" dataDxfId="116"/>
    <tableColumn id="14" xr3:uid="{C5AD44C9-855D-459D-9744-10A1D5E972A1}" name="IR - Línea base 2018" dataDxfId="115"/>
    <tableColumn id="15" xr3:uid="{4C9103B1-A979-4263-9275-C43E8BA9E5BF}" name="IR - Meta Acumulada 2019" dataDxfId="114"/>
    <tableColumn id="61" xr3:uid="{E8735008-AB0D-4103-B303-97E0D382EA0B}" name="IR - Avance cuantitativo diciembre" dataDxfId="113"/>
    <tableColumn id="62" xr3:uid="{D0D568A4-AB2F-475D-86D5-BA6B6C0A1165}" name="IR - % de avance diciembre" dataDxfId="112"/>
    <tableColumn id="64" xr3:uid="{B1138E11-9658-431E-B24E-A09B03C9F501}" name="IR - Avance descriptivo diciembre" dataDxfId="111"/>
    <tableColumn id="68" xr3:uid="{97100F5C-4770-4A20-BD8C-0AAD3F0259F7}" name="IGP - Estrategia " dataDxfId="110"/>
    <tableColumn id="69" xr3:uid="{A6B326B4-7034-4B02-BB62-6CCAF0F1AFA8}" name="IGP - Indicador de gestión  y producto " dataDxfId="109"/>
    <tableColumn id="70" xr3:uid="{BE366961-6717-40B5-BA07-AA517D401722}" name="IGP - Responde a:" dataDxfId="108"/>
    <tableColumn id="71" xr3:uid="{0719D48D-7C1C-47F9-8774-1D61224975AE}" name="IGP - Línea base 2018" dataDxfId="107" dataCellStyle="Porcentaje"/>
    <tableColumn id="72" xr3:uid="{831813E3-B647-40BD-A43A-1E37BD4D6013}" name="IGP - meta 2019" dataDxfId="106" dataCellStyle="Porcentaje"/>
    <tableColumn id="73" xr3:uid="{9576296D-7D5C-48A8-BDBE-E1D85D1E833D}" name="IGP - Focalización" dataDxfId="105"/>
    <tableColumn id="74" xr3:uid="{98EEBD03-5315-48D9-B0A4-92A1328BCB65}" name="IGP - Medio de Verificación" dataDxfId="104"/>
    <tableColumn id="75" xr3:uid="{4B451C0D-FAB9-4E9C-92A0-97BC7DF7D063}" name="IGP - Periodicidad del indicador" dataDxfId="103"/>
    <tableColumn id="117" xr3:uid="{3FD0B1C7-4A7F-47D1-A8FD-8D0366403993}" name="IGP - Avance cuantitativo diciembre" dataDxfId="102"/>
    <tableColumn id="118" xr3:uid="{27D5FAF3-595B-4E18-A2D3-8CD68064FA22}" name="IGP - % de avance diciembre" dataDxfId="101"/>
    <tableColumn id="120" xr3:uid="{9A2838C8-051A-40E6-A62E-01B2E100D944}" name="IGP - Avance descriptivo diciembre" dataDxfId="10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C1A694-2622-4F78-AC28-3EF3B074577B}" name="TablaPrincipalConsolidada3" displayName="TablaPrincipalConsolidada3" ref="A5:AB17" totalsRowShown="0" headerRowDxfId="99" dataDxfId="97" headerRowBorderDxfId="98" tableBorderDxfId="96">
  <autoFilter ref="A5:AB17" xr:uid="{4B29F09A-000D-4D26-A4B3-70FE0E1FB85D}"/>
  <tableColumns count="28">
    <tableColumn id="1" xr3:uid="{4220E023-7E4E-4941-B08A-A6BDC3681538}" name="D - Consecutivo" dataDxfId="95"/>
    <tableColumn id="2" xr3:uid="{A7AC4D00-4FAC-48D3-924C-5CBBD4F87238}" name="D - Despacho" dataDxfId="94"/>
    <tableColumn id="3" xr3:uid="{B75C9E87-CFB5-4667-A30A-9716C68E2F09}" name="D - Dirección/Oficina Asesora/Subdirección" dataDxfId="93"/>
    <tableColumn id="4" xr3:uid="{F650566C-04C6-4999-98B8-09695EE88A5E}" name="D - Subdirección" dataDxfId="92"/>
    <tableColumn id="5" xr3:uid="{47EE9A6C-BE96-4B21-9199-4D046B0F81AB}" name="D - Dimensión MIPG" dataDxfId="91"/>
    <tableColumn id="6" xr3:uid="{68D96022-E3FC-4F36-843F-58CFE658513E}" name="D - Objetivo del SIG" dataDxfId="90"/>
    <tableColumn id="7" xr3:uid="{13717A1E-65F4-46BA-BB7D-FB9C5C9FFFCA}" name="D - Meta Objetivos de Desarrollo Sostenible- ODS" dataDxfId="89"/>
    <tableColumn id="8" xr3:uid="{C0CD41C9-D510-466D-A6DE-B11305AF368F}" name="IR - Objetivo estratégico PND 2018-2022" dataDxfId="88"/>
    <tableColumn id="10" xr3:uid="{155E26F2-32B6-49A2-B43B-5E90275DD563}" name="IR - Nombre corto" dataDxfId="87" dataCellStyle="Normal 2 2 3"/>
    <tableColumn id="11" xr3:uid="{9B07F45E-5E58-4BE0-8CEC-9CE9C5444C75}" name="IR - esponde a:" dataDxfId="86"/>
    <tableColumn id="12" xr3:uid="{2E660678-3D73-441F-97EA-4CAC4156D50E}" name="IR - Periodicidad" dataDxfId="85"/>
    <tableColumn id="13" xr3:uid="{176A2CDF-9083-4457-B418-B545E345C1DA}" name="IR - Meta PND 2018-2022" dataDxfId="84"/>
    <tableColumn id="14" xr3:uid="{D70B7F39-62D6-4564-B8F1-334675776565}" name="IR - Línea base 2018" dataDxfId="83"/>
    <tableColumn id="15" xr3:uid="{C8789730-F5BB-48FD-911E-3B67A061D98D}" name="IR - Meta Acumulada 2019" dataDxfId="82"/>
    <tableColumn id="61" xr3:uid="{E1B71752-84F7-4355-A2EF-5A53CE906C8F}" name="IR - Avance cuantitativo diciembre" dataDxfId="81"/>
    <tableColumn id="62" xr3:uid="{B334B9F7-AB97-49B4-9B8E-4E444A181468}" name="IR - % de avance diciembre" dataDxfId="80"/>
    <tableColumn id="64" xr3:uid="{E7954D2C-B291-4E7A-9615-65F3EFB9427C}" name="IR - Avance descriptivo diciembre" dataDxfId="79"/>
    <tableColumn id="68" xr3:uid="{76A3CB1F-1590-4A7F-BC21-FC516CC8965A}" name="IGP - Estrategia " dataDxfId="78"/>
    <tableColumn id="69" xr3:uid="{34C51C30-FA2F-4649-86BF-DD883C3482EB}" name="IGP - Indicador de gestión  y producto " dataDxfId="77"/>
    <tableColumn id="70" xr3:uid="{ECFF4490-B8F0-44B1-AFC0-140388884C73}" name="IGP - Responde a:" dataDxfId="76"/>
    <tableColumn id="71" xr3:uid="{522A2295-0923-406F-B86C-7C92DC242FB8}" name="IGP - Línea base 2018" dataDxfId="75" dataCellStyle="Porcentaje"/>
    <tableColumn id="72" xr3:uid="{045ADFF0-FAE9-40A4-BFDD-CEA8DD6F81C3}" name="IGP - meta 2019" dataDxfId="74" dataCellStyle="Porcentaje"/>
    <tableColumn id="73" xr3:uid="{D2F43323-026D-4F33-BA34-5BF8678F06C7}" name="IGP - Focalización" dataDxfId="73"/>
    <tableColumn id="74" xr3:uid="{8210D19F-C7A7-4FD0-9F64-9E9FEC4FBBAA}" name="IGP - Medio de Verificación" dataDxfId="72"/>
    <tableColumn id="75" xr3:uid="{52835982-3FBC-45CB-A0B0-7A03AB3906E0}" name="IGP - Periodicidad del indicador" dataDxfId="71"/>
    <tableColumn id="117" xr3:uid="{18DD1B8B-43D1-4241-9DF6-6AC61FFCAEE7}" name="IGP - Avance cuantitativo diciembre" dataDxfId="70"/>
    <tableColumn id="118" xr3:uid="{263E413E-446B-4718-BD88-A4B26F18A1DE}" name="IGP - % de avance diciembre" dataDxfId="69"/>
    <tableColumn id="120" xr3:uid="{B3E14549-1ACC-4916-B09F-17718552A3C8}" name="IGP - Avance descriptivo diciembre" dataDxfId="6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22331F6-0FCF-4DE4-A8FE-2ABC441ADF2E}" name="TablaPrincipalConsolidada7" displayName="TablaPrincipalConsolidada7" ref="A5:AB11" totalsRowShown="0" headerRowDxfId="67" dataDxfId="65" headerRowBorderDxfId="66" tableBorderDxfId="64">
  <autoFilter ref="A5:AB11" xr:uid="{4B29F09A-000D-4D26-A4B3-70FE0E1FB85D}"/>
  <tableColumns count="28">
    <tableColumn id="1" xr3:uid="{D0135C0E-188D-4FC9-82D2-3E9FA6736B86}" name="D - Consecutivo" dataDxfId="63"/>
    <tableColumn id="2" xr3:uid="{9E6453F6-1298-4491-9DDA-4A1554AA3D94}" name="D - Despacho" dataDxfId="62"/>
    <tableColumn id="3" xr3:uid="{F4F59F13-DC19-4110-BC8A-F2E557A47BA9}" name="D - Dirección/Oficina Asesora/Subdirección" dataDxfId="61"/>
    <tableColumn id="4" xr3:uid="{FD48B233-A26E-4F34-A71B-E0A576C098F5}" name="D - Subdirección" dataDxfId="60"/>
    <tableColumn id="5" xr3:uid="{31322294-48A9-4417-BAC4-F505D61CB6F7}" name="D - Dimensión MIPG" dataDxfId="59"/>
    <tableColumn id="6" xr3:uid="{E4AEAB62-465B-47B9-B54E-04EA3D6D392F}" name="D - Objetivo del SIG" dataDxfId="58"/>
    <tableColumn id="7" xr3:uid="{BBE0310B-B274-4CDC-9A7E-A9E5E2D14D5E}" name="D - Meta Objetivos de Desarrollo Sostenible- ODS" dataDxfId="57"/>
    <tableColumn id="8" xr3:uid="{6466B908-ECE5-4187-A0A1-0E07AE61F011}" name="IR - Objetivo estratégico PND 2018-2022" dataDxfId="56"/>
    <tableColumn id="10" xr3:uid="{838B4FDF-D42F-4386-99A8-B437E20C280D}" name="IR - Nombre corto" dataDxfId="55" dataCellStyle="Normal 2 2 3"/>
    <tableColumn id="11" xr3:uid="{35244FF7-E797-4E74-A04C-AF0E2F424228}" name="IR - esponde a:" dataDxfId="54"/>
    <tableColumn id="12" xr3:uid="{2BCB787F-498D-4746-917E-B48616DDF15E}" name="IR - Periodicidad" dataDxfId="53"/>
    <tableColumn id="13" xr3:uid="{BA382CBE-E644-40C5-B78A-225A1B1E1350}" name="IR - Meta PND 2018-2022" dataDxfId="52"/>
    <tableColumn id="14" xr3:uid="{4AA67005-3EA8-4AC6-8F9F-05F82A72E3F5}" name="IR - Línea base 2018" dataDxfId="51"/>
    <tableColumn id="15" xr3:uid="{97D31707-777A-43BA-8FD1-926A2483841E}" name="IR - Meta Acumulada 2019" dataDxfId="50"/>
    <tableColumn id="61" xr3:uid="{FF1A1F32-E45D-4AC6-8B40-E8EAF29C399F}" name="IR - Avance cuantitativo diciembre" dataDxfId="49"/>
    <tableColumn id="62" xr3:uid="{67FDD932-3329-4940-BA7B-D8703FCCC037}" name="IR - % de avance diciembre" dataDxfId="48"/>
    <tableColumn id="64" xr3:uid="{9BF19B44-265A-4E19-8FA1-09392C5A2AC2}" name="IR - Avance descriptivo diciembre" dataDxfId="47"/>
    <tableColumn id="68" xr3:uid="{32BBE1C0-86C4-43F7-9C1B-8E0448A65CCE}" name="IGP - Estrategia " dataDxfId="46"/>
    <tableColumn id="69" xr3:uid="{A5846AC5-B3DE-46B2-A1D7-0A0136E88D5E}" name="IGP - Indicador de gestión  y producto " dataDxfId="45"/>
    <tableColumn id="70" xr3:uid="{5C25AD37-C85C-4D9E-84E8-4C746AEA023D}" name="IGP - Responde a:" dataDxfId="44"/>
    <tableColumn id="71" xr3:uid="{18E5685B-0C62-48A8-BD91-D357DDC41078}" name="IGP - Línea base 2018" dataDxfId="43" dataCellStyle="Porcentaje"/>
    <tableColumn id="72" xr3:uid="{8DCF4B31-4259-4CBA-AD9F-4CFC71DF5A11}" name="IGP - meta 2019" dataDxfId="42" dataCellStyle="Porcentaje"/>
    <tableColumn id="73" xr3:uid="{F62A7F3E-57BD-4182-A4E4-3CE359002120}" name="IGP - Focalización" dataDxfId="41"/>
    <tableColumn id="74" xr3:uid="{8A8D502E-1EBE-4339-BF9D-310A6453FDE6}" name="IGP - Medio de Verificación" dataDxfId="40"/>
    <tableColumn id="75" xr3:uid="{3B4842A8-037B-4EA2-9F3A-9C167D53AB1A}" name="IGP - Periodicidad del indicador" dataDxfId="39"/>
    <tableColumn id="117" xr3:uid="{5DEB27B8-C357-4C76-9E69-1B1458E567D4}" name="IGP - Avance cuantitativo diciembre" dataDxfId="38"/>
    <tableColumn id="118" xr3:uid="{1EE8A1C4-E0B1-406B-894F-A7CAB07888B8}" name="IGP - % de avance diciembre" dataDxfId="37"/>
    <tableColumn id="120" xr3:uid="{630AE497-5EC1-4AA4-8D82-722A82D42FA8}" name="IGP - Avance descriptivo diciembre" dataDxfId="3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4B32BF-BAE2-462A-B0E6-F436DDB3D860}" name="TablaPrincipalConsolidada" displayName="TablaPrincipalConsolidada" ref="A5:AB12" totalsRowShown="0" headerRowDxfId="35" dataDxfId="33" headerRowBorderDxfId="34" tableBorderDxfId="32">
  <autoFilter ref="A5:AB12" xr:uid="{4B29F09A-000D-4D26-A4B3-70FE0E1FB85D}"/>
  <tableColumns count="28">
    <tableColumn id="1" xr3:uid="{7E7509BA-2125-4F96-A931-4254051760B8}" name="D - Consecutivo" dataDxfId="31"/>
    <tableColumn id="2" xr3:uid="{AAD90E83-0D90-45BF-8FA8-08C948ACA413}" name="D - Despacho" dataDxfId="30"/>
    <tableColumn id="3" xr3:uid="{54C28E05-55A0-4F36-9BFC-D9B69329EC6D}" name="D - Dirección/Oficina Asesora/Subdirección" dataDxfId="29"/>
    <tableColumn id="4" xr3:uid="{28D0951F-A895-4BFE-831A-39A55BB9BBE6}" name="D - Subdirección" dataDxfId="28"/>
    <tableColumn id="5" xr3:uid="{096B744A-0196-4AD1-8427-327B1816CA58}" name="D - Dimensión MIPG" dataDxfId="27"/>
    <tableColumn id="6" xr3:uid="{151A75F3-04EE-4861-B1D3-85B65B3E56B3}" name="D - Objetivo del SIG" dataDxfId="26"/>
    <tableColumn id="7" xr3:uid="{F1AC9525-8391-4FF0-B13B-F22A7FCD25A9}" name="D - Meta Objetivos de Desarrollo Sostenible- ODS" dataDxfId="25"/>
    <tableColumn id="8" xr3:uid="{E2C08DE9-4247-4DD0-BC7A-83F0C629DDAD}" name="IR - Objetivo estratégico PND 2018-2022" dataDxfId="24"/>
    <tableColumn id="10" xr3:uid="{E671DC37-E6D6-40DE-841A-476CF7FD0140}" name="IR - Nombre corto" dataDxfId="23" dataCellStyle="Normal 2 2 3"/>
    <tableColumn id="11" xr3:uid="{7466E717-625F-441E-9F2F-452287693685}" name="IR - esponde a:" dataDxfId="22"/>
    <tableColumn id="12" xr3:uid="{D989E26A-E918-4A1F-A06A-9A129D2EE023}" name="IR - Periodicidad" dataDxfId="21"/>
    <tableColumn id="13" xr3:uid="{87A846B3-0BF9-4957-9019-84A40D575587}" name="IR - Meta PND 2018-2022" dataDxfId="20"/>
    <tableColumn id="14" xr3:uid="{521268AB-492B-425F-9E6F-BAE4E69B2168}" name="IR - Línea base 2018" dataDxfId="19"/>
    <tableColumn id="15" xr3:uid="{266C3E52-5E0B-4B96-A241-0E563F7C28CF}" name="IR - Meta Acumulada 2019" dataDxfId="18"/>
    <tableColumn id="61" xr3:uid="{B74CAAB8-1291-433B-94B4-59B8D6DB69AD}" name="IR - Avance cuantitativo diciembre" dataDxfId="17"/>
    <tableColumn id="62" xr3:uid="{9E948154-204C-438D-AF1F-E97B118BAB84}" name="IR - % de avance diciembre" dataDxfId="16"/>
    <tableColumn id="64" xr3:uid="{94C7D712-7D22-46BD-8095-2C32897829D5}" name="IR - Avance descriptivo diciembre" dataDxfId="15"/>
    <tableColumn id="68" xr3:uid="{254C6520-EBC3-411D-9C93-861D66575750}" name="IGP - Estrategia " dataDxfId="14"/>
    <tableColumn id="69" xr3:uid="{A85134DB-CB56-4293-8DC6-478B3994FFD0}" name="IGP - Indicador de gestión  y producto " dataDxfId="13"/>
    <tableColumn id="70" xr3:uid="{ADD4CE11-32B6-4D99-8077-948181CC8AB7}" name="IGP - Responde a:" dataDxfId="12"/>
    <tableColumn id="71" xr3:uid="{5766C992-3F1F-4D91-85EA-BFBB78EC96AD}" name="IGP - Línea base 2018" dataDxfId="11" dataCellStyle="Porcentaje"/>
    <tableColumn id="72" xr3:uid="{C5DFF0B7-FE15-4A65-9B07-99D648833F7B}" name="IGP - meta 2019" dataDxfId="10" dataCellStyle="Porcentaje"/>
    <tableColumn id="73" xr3:uid="{4292C251-207A-462E-8E0C-42EB79C624B8}" name="IGP - Focalización" dataDxfId="9"/>
    <tableColumn id="74" xr3:uid="{DD341550-DC27-4CA6-B06C-221E36CE3897}" name="IGP - Medio de Verificación" dataDxfId="8"/>
    <tableColumn id="75" xr3:uid="{A95FB60E-E125-4612-B167-489D746B183F}" name="IGP - Periodicidad del indicador" dataDxfId="7"/>
    <tableColumn id="117" xr3:uid="{56F60A2A-AE88-406F-8A24-3BB0A7C58E1A}" name="IGP - Avance cuantitativo diciembre" dataDxfId="6"/>
    <tableColumn id="118" xr3:uid="{D6B5DAB0-7EE2-465B-AE8F-FD2258B33017}" name="IGP - % de avance diciembre" dataDxfId="5"/>
    <tableColumn id="120" xr3:uid="{604CED2D-CA09-4969-9CC9-08F6EAAE57B8}" name="IGP - Avance descriptivo diciembre" dataDxfId="4"/>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FB0FC-8EDB-4CD8-A945-9F1991C3BDD9}">
  <dimension ref="A1:AB10"/>
  <sheetViews>
    <sheetView tabSelected="1" zoomScale="90" zoomScaleNormal="90" workbookViewId="0">
      <pane xSplit="4" ySplit="5" topLeftCell="E6" activePane="bottomRight" state="frozen"/>
      <selection pane="topRight" activeCell="E1" sqref="E1"/>
      <selection pane="bottomLeft" activeCell="A8" sqref="A8"/>
      <selection pane="bottomRight" activeCell="G7" sqref="G7"/>
    </sheetView>
  </sheetViews>
  <sheetFormatPr baseColWidth="10" defaultColWidth="11.42578125" defaultRowHeight="15" x14ac:dyDescent="0.25"/>
  <cols>
    <col min="1" max="1" width="17.7109375" style="21" customWidth="1"/>
    <col min="2" max="2" width="15.28515625" style="21" customWidth="1"/>
    <col min="3" max="3" width="44.140625" style="21" customWidth="1"/>
    <col min="4" max="4" width="23.140625" style="21" customWidth="1"/>
    <col min="5" max="5" width="26.5703125" style="21" customWidth="1"/>
    <col min="6" max="6" width="30.7109375" style="21" customWidth="1"/>
    <col min="7" max="7" width="41.5703125" style="21" customWidth="1"/>
    <col min="8" max="8" width="41" style="21" customWidth="1"/>
    <col min="9" max="9" width="23.5703125" style="21" customWidth="1"/>
    <col min="10" max="10" width="16.7109375" style="21" customWidth="1"/>
    <col min="11" max="11" width="18.5703125" style="21" customWidth="1"/>
    <col min="12" max="12" width="27" style="21" customWidth="1"/>
    <col min="13" max="13" width="21.5703125" style="21" customWidth="1"/>
    <col min="14" max="14" width="28" style="21" customWidth="1"/>
    <col min="15" max="15" width="41" style="19" customWidth="1"/>
    <col min="16" max="16" width="33" style="19" customWidth="1"/>
    <col min="17" max="17" width="40.85546875" style="19" customWidth="1"/>
    <col min="18" max="18" width="26.85546875" style="21" customWidth="1"/>
    <col min="19" max="19" width="38.5703125" style="21" customWidth="1"/>
    <col min="20" max="20" width="21.42578125" style="21" customWidth="1"/>
    <col min="21" max="21" width="23" style="21" customWidth="1"/>
    <col min="22" max="22" width="18.140625" style="21" customWidth="1"/>
    <col min="23" max="23" width="22.5703125" style="21" customWidth="1"/>
    <col min="24" max="24" width="29" style="21" customWidth="1"/>
    <col min="25" max="25" width="32.85546875" style="21" customWidth="1"/>
    <col min="26" max="26" width="46.7109375" style="19" bestFit="1" customWidth="1"/>
    <col min="27" max="27" width="34.7109375" style="19" customWidth="1"/>
    <col min="28" max="28" width="74.85546875" style="19" customWidth="1"/>
    <col min="29" max="16384" width="11.42578125" style="19"/>
  </cols>
  <sheetData>
    <row r="1" spans="1:28" customFormat="1" ht="33.75" customHeight="1" x14ac:dyDescent="0.25">
      <c r="A1" s="323"/>
      <c r="B1" s="328" t="s">
        <v>1362</v>
      </c>
      <c r="C1" s="328"/>
      <c r="D1" s="328"/>
      <c r="E1" s="328"/>
      <c r="F1" s="328"/>
      <c r="G1" s="328"/>
      <c r="H1" s="328"/>
      <c r="I1" s="328"/>
      <c r="J1" s="328"/>
      <c r="K1" s="328"/>
      <c r="L1" s="328"/>
      <c r="M1" s="328"/>
      <c r="N1" s="328"/>
      <c r="O1" s="328"/>
      <c r="P1" s="328"/>
      <c r="Q1" s="324"/>
    </row>
    <row r="2" spans="1:28" customFormat="1" ht="51" customHeight="1" x14ac:dyDescent="0.25">
      <c r="A2" s="325"/>
      <c r="B2" s="328"/>
      <c r="C2" s="328"/>
      <c r="D2" s="328"/>
      <c r="E2" s="328"/>
      <c r="F2" s="328"/>
      <c r="G2" s="328"/>
      <c r="H2" s="328"/>
      <c r="I2" s="328"/>
      <c r="J2" s="328"/>
      <c r="K2" s="328"/>
      <c r="L2" s="328"/>
      <c r="M2" s="328"/>
      <c r="N2" s="328"/>
      <c r="O2" s="328"/>
      <c r="P2" s="328"/>
      <c r="Q2" s="19"/>
      <c r="Z2" s="329" t="s">
        <v>1363</v>
      </c>
      <c r="AA2" s="329"/>
      <c r="AB2" s="329"/>
    </row>
    <row r="3" spans="1:28" customFormat="1" ht="51" customHeight="1" thickBot="1" x14ac:dyDescent="0.3">
      <c r="A3" s="325"/>
      <c r="B3" s="328"/>
      <c r="C3" s="328"/>
      <c r="D3" s="328"/>
      <c r="E3" s="328"/>
      <c r="F3" s="328"/>
      <c r="G3" s="328"/>
      <c r="H3" s="328"/>
      <c r="I3" s="328"/>
      <c r="J3" s="328"/>
      <c r="K3" s="328"/>
      <c r="L3" s="328"/>
      <c r="M3" s="328"/>
      <c r="N3" s="328"/>
      <c r="O3" s="328"/>
      <c r="P3" s="328"/>
      <c r="Q3" s="19"/>
      <c r="Z3" s="330"/>
      <c r="AA3" s="330"/>
      <c r="AB3" s="330"/>
    </row>
    <row r="4" spans="1:28" s="44" customFormat="1" ht="30.75" customHeight="1" x14ac:dyDescent="0.4">
      <c r="A4" s="309" t="s">
        <v>14</v>
      </c>
      <c r="B4" s="309"/>
      <c r="C4" s="309"/>
      <c r="D4" s="309"/>
      <c r="E4" s="309"/>
      <c r="F4" s="310"/>
      <c r="G4" s="311" t="s">
        <v>15</v>
      </c>
      <c r="H4" s="312" t="s">
        <v>16</v>
      </c>
      <c r="I4" s="313"/>
      <c r="J4" s="313"/>
      <c r="K4" s="313"/>
      <c r="L4" s="313"/>
      <c r="M4" s="313"/>
      <c r="N4" s="313"/>
      <c r="O4" s="313"/>
      <c r="P4" s="313"/>
      <c r="Q4" s="313"/>
      <c r="R4" s="326" t="s">
        <v>17</v>
      </c>
      <c r="S4" s="327"/>
      <c r="T4" s="327"/>
      <c r="U4" s="327"/>
      <c r="V4" s="327"/>
      <c r="W4" s="327"/>
      <c r="X4" s="327"/>
      <c r="Y4" s="327"/>
      <c r="Z4" s="327"/>
      <c r="AA4" s="327"/>
      <c r="AB4" s="327"/>
    </row>
    <row r="5" spans="1:28" s="322" customFormat="1" ht="52.5" customHeight="1" x14ac:dyDescent="0.25">
      <c r="A5" s="314" t="s">
        <v>19</v>
      </c>
      <c r="B5" s="315" t="s">
        <v>0</v>
      </c>
      <c r="C5" s="315" t="s">
        <v>3</v>
      </c>
      <c r="D5" s="315" t="s">
        <v>20</v>
      </c>
      <c r="E5" s="315" t="s">
        <v>21</v>
      </c>
      <c r="F5" s="315" t="s">
        <v>22</v>
      </c>
      <c r="G5" s="316" t="s">
        <v>23</v>
      </c>
      <c r="H5" s="317" t="s">
        <v>24</v>
      </c>
      <c r="I5" s="317" t="s">
        <v>25</v>
      </c>
      <c r="J5" s="317" t="s">
        <v>26</v>
      </c>
      <c r="K5" s="317" t="s">
        <v>27</v>
      </c>
      <c r="L5" s="317" t="s">
        <v>28</v>
      </c>
      <c r="M5" s="317" t="s">
        <v>29</v>
      </c>
      <c r="N5" s="317" t="s">
        <v>30</v>
      </c>
      <c r="O5" s="318" t="s">
        <v>31</v>
      </c>
      <c r="P5" s="318" t="s">
        <v>32</v>
      </c>
      <c r="Q5" s="318" t="s">
        <v>33</v>
      </c>
      <c r="R5" s="319" t="s">
        <v>34</v>
      </c>
      <c r="S5" s="319" t="s">
        <v>35</v>
      </c>
      <c r="T5" s="319" t="s">
        <v>36</v>
      </c>
      <c r="U5" s="319" t="s">
        <v>37</v>
      </c>
      <c r="V5" s="319" t="s">
        <v>38</v>
      </c>
      <c r="W5" s="319" t="s">
        <v>39</v>
      </c>
      <c r="X5" s="319" t="s">
        <v>40</v>
      </c>
      <c r="Y5" s="320" t="s">
        <v>41</v>
      </c>
      <c r="Z5" s="318" t="s">
        <v>42</v>
      </c>
      <c r="AA5" s="321" t="s">
        <v>43</v>
      </c>
      <c r="AB5" s="318" t="s">
        <v>44</v>
      </c>
    </row>
    <row r="6" spans="1:28" s="103" customFormat="1" ht="228.75" customHeight="1" x14ac:dyDescent="0.25">
      <c r="A6" s="29">
        <v>290</v>
      </c>
      <c r="B6" s="34" t="s">
        <v>292</v>
      </c>
      <c r="C6" s="34" t="s">
        <v>361</v>
      </c>
      <c r="D6" s="34" t="s">
        <v>361</v>
      </c>
      <c r="E6" s="34" t="s">
        <v>362</v>
      </c>
      <c r="F6" s="34" t="s">
        <v>47</v>
      </c>
      <c r="G6" s="34" t="s">
        <v>48</v>
      </c>
      <c r="H6" s="34" t="s">
        <v>49</v>
      </c>
      <c r="I6" s="34" t="s">
        <v>342</v>
      </c>
      <c r="J6" s="34" t="s">
        <v>50</v>
      </c>
      <c r="K6" s="29" t="s">
        <v>52</v>
      </c>
      <c r="L6" s="48">
        <v>0</v>
      </c>
      <c r="M6" s="29">
        <v>0</v>
      </c>
      <c r="N6" s="29">
        <v>0</v>
      </c>
      <c r="O6" s="265"/>
      <c r="P6" s="79"/>
      <c r="Q6" s="80"/>
      <c r="R6" s="34" t="s">
        <v>52</v>
      </c>
      <c r="S6" s="34" t="s">
        <v>363</v>
      </c>
      <c r="T6" s="34" t="s">
        <v>278</v>
      </c>
      <c r="U6" s="114">
        <v>0</v>
      </c>
      <c r="V6" s="106">
        <v>0.95</v>
      </c>
      <c r="W6" s="34" t="s">
        <v>52</v>
      </c>
      <c r="X6" s="34" t="s">
        <v>364</v>
      </c>
      <c r="Y6" s="34" t="s">
        <v>56</v>
      </c>
      <c r="Z6" s="76">
        <v>0.99560000000000004</v>
      </c>
      <c r="AA6" s="79">
        <v>1.048</v>
      </c>
      <c r="AB6" s="18" t="s">
        <v>1193</v>
      </c>
    </row>
    <row r="7" spans="1:28" s="103" customFormat="1" ht="169.5" customHeight="1" x14ac:dyDescent="0.25">
      <c r="A7" s="29">
        <v>295</v>
      </c>
      <c r="B7" s="34" t="s">
        <v>292</v>
      </c>
      <c r="C7" s="34" t="s">
        <v>361</v>
      </c>
      <c r="D7" s="34" t="s">
        <v>361</v>
      </c>
      <c r="E7" s="34" t="s">
        <v>362</v>
      </c>
      <c r="F7" s="34" t="s">
        <v>111</v>
      </c>
      <c r="G7" s="34" t="s">
        <v>48</v>
      </c>
      <c r="H7" s="34" t="s">
        <v>49</v>
      </c>
      <c r="I7" s="34" t="s">
        <v>342</v>
      </c>
      <c r="J7" s="34" t="s">
        <v>50</v>
      </c>
      <c r="K7" s="29" t="s">
        <v>52</v>
      </c>
      <c r="L7" s="48">
        <v>0</v>
      </c>
      <c r="M7" s="29">
        <v>0</v>
      </c>
      <c r="N7" s="29">
        <v>0</v>
      </c>
      <c r="O7" s="272"/>
      <c r="P7" s="79"/>
      <c r="Q7" s="269"/>
      <c r="R7" s="34" t="s">
        <v>52</v>
      </c>
      <c r="S7" s="34" t="s">
        <v>367</v>
      </c>
      <c r="T7" s="34" t="s">
        <v>278</v>
      </c>
      <c r="U7" s="114">
        <v>0</v>
      </c>
      <c r="V7" s="106">
        <v>0.9</v>
      </c>
      <c r="W7" s="34" t="s">
        <v>52</v>
      </c>
      <c r="X7" s="34" t="s">
        <v>368</v>
      </c>
      <c r="Y7" s="34" t="s">
        <v>251</v>
      </c>
      <c r="Z7" s="121">
        <v>0.9</v>
      </c>
      <c r="AA7" s="79">
        <v>1</v>
      </c>
      <c r="AB7" s="15" t="s">
        <v>1195</v>
      </c>
    </row>
    <row r="8" spans="1:28" s="103" customFormat="1" ht="213.75" customHeight="1" x14ac:dyDescent="0.25">
      <c r="A8" s="29">
        <v>297</v>
      </c>
      <c r="B8" s="34" t="s">
        <v>292</v>
      </c>
      <c r="C8" s="34" t="s">
        <v>361</v>
      </c>
      <c r="D8" s="34" t="s">
        <v>361</v>
      </c>
      <c r="E8" s="34" t="s">
        <v>362</v>
      </c>
      <c r="F8" s="34" t="s">
        <v>369</v>
      </c>
      <c r="G8" s="34" t="s">
        <v>48</v>
      </c>
      <c r="H8" s="34" t="s">
        <v>49</v>
      </c>
      <c r="I8" s="34" t="s">
        <v>342</v>
      </c>
      <c r="J8" s="34" t="s">
        <v>50</v>
      </c>
      <c r="K8" s="29" t="s">
        <v>52</v>
      </c>
      <c r="L8" s="48">
        <v>0</v>
      </c>
      <c r="M8" s="29">
        <v>0</v>
      </c>
      <c r="N8" s="29">
        <v>0</v>
      </c>
      <c r="O8" s="265"/>
      <c r="P8" s="79"/>
      <c r="Q8" s="80"/>
      <c r="R8" s="34" t="s">
        <v>52</v>
      </c>
      <c r="S8" s="34" t="s">
        <v>370</v>
      </c>
      <c r="T8" s="34" t="s">
        <v>278</v>
      </c>
      <c r="U8" s="114">
        <v>0</v>
      </c>
      <c r="V8" s="106">
        <v>1</v>
      </c>
      <c r="W8" s="34" t="s">
        <v>52</v>
      </c>
      <c r="X8" s="34" t="s">
        <v>371</v>
      </c>
      <c r="Y8" s="34" t="s">
        <v>372</v>
      </c>
      <c r="Z8" s="76">
        <v>1</v>
      </c>
      <c r="AA8" s="79">
        <v>1</v>
      </c>
      <c r="AB8" s="18" t="s">
        <v>1196</v>
      </c>
    </row>
    <row r="9" spans="1:28" s="103" customFormat="1" ht="183" customHeight="1" x14ac:dyDescent="0.25">
      <c r="A9" s="29">
        <v>299</v>
      </c>
      <c r="B9" s="34" t="s">
        <v>292</v>
      </c>
      <c r="C9" s="34" t="s">
        <v>361</v>
      </c>
      <c r="D9" s="34" t="s">
        <v>361</v>
      </c>
      <c r="E9" s="34" t="s">
        <v>362</v>
      </c>
      <c r="F9" s="34" t="s">
        <v>111</v>
      </c>
      <c r="G9" s="34" t="s">
        <v>48</v>
      </c>
      <c r="H9" s="34" t="s">
        <v>49</v>
      </c>
      <c r="I9" s="34" t="s">
        <v>342</v>
      </c>
      <c r="J9" s="34" t="s">
        <v>50</v>
      </c>
      <c r="K9" s="29" t="s">
        <v>52</v>
      </c>
      <c r="L9" s="48">
        <v>0</v>
      </c>
      <c r="M9" s="29">
        <v>0</v>
      </c>
      <c r="N9" s="29">
        <v>0</v>
      </c>
      <c r="O9" s="265"/>
      <c r="P9" s="79"/>
      <c r="Q9" s="80"/>
      <c r="R9" s="34" t="s">
        <v>52</v>
      </c>
      <c r="S9" s="118" t="s">
        <v>373</v>
      </c>
      <c r="T9" s="34" t="s">
        <v>278</v>
      </c>
      <c r="U9" s="114">
        <v>0</v>
      </c>
      <c r="V9" s="106">
        <v>1</v>
      </c>
      <c r="W9" s="34" t="s">
        <v>52</v>
      </c>
      <c r="X9" s="34" t="s">
        <v>374</v>
      </c>
      <c r="Y9" s="34" t="s">
        <v>372</v>
      </c>
      <c r="Z9" s="76">
        <v>0.99109999999999998</v>
      </c>
      <c r="AA9" s="79">
        <v>0.99109999999999998</v>
      </c>
      <c r="AB9" s="18" t="s">
        <v>1197</v>
      </c>
    </row>
    <row r="10" spans="1:28" s="103" customFormat="1" ht="117.75" customHeight="1" x14ac:dyDescent="0.25">
      <c r="A10" s="29">
        <v>301</v>
      </c>
      <c r="B10" s="34" t="s">
        <v>292</v>
      </c>
      <c r="C10" s="34" t="s">
        <v>361</v>
      </c>
      <c r="D10" s="34" t="s">
        <v>361</v>
      </c>
      <c r="E10" s="34" t="s">
        <v>362</v>
      </c>
      <c r="F10" s="34" t="s">
        <v>111</v>
      </c>
      <c r="G10" s="34" t="s">
        <v>48</v>
      </c>
      <c r="H10" s="34" t="s">
        <v>49</v>
      </c>
      <c r="I10" s="34" t="s">
        <v>342</v>
      </c>
      <c r="J10" s="34" t="s">
        <v>50</v>
      </c>
      <c r="K10" s="29" t="s">
        <v>52</v>
      </c>
      <c r="L10" s="48">
        <v>0</v>
      </c>
      <c r="M10" s="29">
        <v>0</v>
      </c>
      <c r="N10" s="29">
        <v>0</v>
      </c>
      <c r="O10" s="265"/>
      <c r="P10" s="79"/>
      <c r="Q10" s="80"/>
      <c r="R10" s="34" t="s">
        <v>52</v>
      </c>
      <c r="S10" s="118" t="s">
        <v>375</v>
      </c>
      <c r="T10" s="34" t="s">
        <v>278</v>
      </c>
      <c r="U10" s="114">
        <v>0</v>
      </c>
      <c r="V10" s="106">
        <v>0.95</v>
      </c>
      <c r="W10" s="34" t="s">
        <v>52</v>
      </c>
      <c r="X10" s="34" t="s">
        <v>376</v>
      </c>
      <c r="Y10" s="34" t="s">
        <v>372</v>
      </c>
      <c r="Z10" s="76">
        <v>0.95050000000000001</v>
      </c>
      <c r="AA10" s="79">
        <v>1.0005263157894737</v>
      </c>
      <c r="AB10" s="18" t="s">
        <v>1198</v>
      </c>
    </row>
  </sheetData>
  <mergeCells count="3">
    <mergeCell ref="R4:AB4"/>
    <mergeCell ref="B1:P3"/>
    <mergeCell ref="Z2:AB3"/>
  </mergeCells>
  <pageMargins left="0.7" right="0.7" top="0.75" bottom="0.75" header="0.3" footer="0.3"/>
  <pageSetup orientation="portrait" verticalDpi="0"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BW15"/>
  <sheetViews>
    <sheetView workbookViewId="0">
      <selection activeCell="G8" sqref="G8"/>
    </sheetView>
  </sheetViews>
  <sheetFormatPr baseColWidth="10" defaultColWidth="11.42578125" defaultRowHeight="15" x14ac:dyDescent="0.25"/>
  <cols>
    <col min="1" max="1" width="7.140625" style="21" customWidth="1"/>
    <col min="2" max="3" width="8.5703125" style="21" hidden="1" customWidth="1"/>
    <col min="4" max="4" width="10.140625" style="21" customWidth="1"/>
    <col min="5" max="8" width="21.42578125" style="21" customWidth="1"/>
    <col min="9" max="9" width="14.28515625" style="21" customWidth="1"/>
    <col min="10" max="10" width="13.140625" style="21" customWidth="1"/>
    <col min="11" max="14" width="11.42578125" style="21" hidden="1" customWidth="1"/>
    <col min="15" max="20" width="11.42578125" style="21"/>
    <col min="21" max="21" width="0" style="19" hidden="1" customWidth="1"/>
    <col min="22" max="25" width="11.42578125" style="19"/>
    <col min="26" max="26" width="21.42578125" style="21" customWidth="1"/>
    <col min="27" max="27" width="25.7109375" style="21" customWidth="1"/>
    <col min="28" max="28" width="17.28515625" style="21" customWidth="1"/>
    <col min="29" max="30" width="17.140625" style="21" customWidth="1"/>
    <col min="31" max="31" width="11.42578125" style="21"/>
    <col min="32" max="32" width="21.42578125" style="21" customWidth="1"/>
    <col min="33" max="36" width="11.42578125" style="19"/>
    <col min="37" max="37" width="21.42578125" style="21" customWidth="1"/>
    <col min="38" max="41" width="0" style="21" hidden="1" customWidth="1"/>
    <col min="42" max="43" width="21.42578125" style="21" customWidth="1"/>
    <col min="44" max="44" width="0" style="19" hidden="1" customWidth="1"/>
    <col min="45" max="45" width="11.42578125" style="19"/>
    <col min="46" max="46" width="42.85546875" style="19" customWidth="1"/>
    <col min="47" max="47" width="32.140625" style="19" customWidth="1"/>
    <col min="48" max="58" width="0" style="19" hidden="1" customWidth="1"/>
    <col min="59" max="59" width="14.28515625" style="19" hidden="1" customWidth="1"/>
    <col min="60" max="66" width="0" style="19" hidden="1" customWidth="1"/>
    <col min="67" max="67" width="18.85546875" style="19" customWidth="1"/>
    <col min="68" max="68" width="11.42578125" style="21"/>
    <col min="69" max="69" width="16.140625" style="21" customWidth="1"/>
    <col min="70" max="70" width="11.42578125" style="21"/>
    <col min="71" max="71" width="18.42578125" style="21" customWidth="1"/>
    <col min="72" max="72" width="14.7109375" style="21" customWidth="1"/>
    <col min="73" max="73" width="13.5703125" style="21" customWidth="1"/>
    <col min="74" max="74" width="17.85546875" style="21" customWidth="1"/>
    <col min="75" max="75" width="17.7109375" style="19" customWidth="1"/>
    <col min="76" max="76" width="14.5703125" style="19" customWidth="1"/>
    <col min="77" max="16384" width="11.42578125" style="19"/>
  </cols>
  <sheetData>
    <row r="3" spans="1:75" x14ac:dyDescent="0.25">
      <c r="BQ3" s="37"/>
    </row>
    <row r="5" spans="1:75" ht="33.75" x14ac:dyDescent="0.25">
      <c r="A5" s="22" t="s">
        <v>1015</v>
      </c>
      <c r="B5" s="22"/>
      <c r="C5" s="22"/>
      <c r="D5" s="22"/>
      <c r="E5" s="22"/>
      <c r="F5" s="22"/>
      <c r="G5" s="22"/>
      <c r="H5" s="22"/>
      <c r="I5" s="22"/>
      <c r="J5" s="23" t="s">
        <v>1016</v>
      </c>
      <c r="K5" s="23"/>
      <c r="L5" s="23"/>
      <c r="M5" s="23"/>
      <c r="N5" s="23"/>
      <c r="O5" s="24" t="s">
        <v>16</v>
      </c>
      <c r="P5" s="24"/>
      <c r="Q5" s="24"/>
      <c r="R5" s="24"/>
      <c r="S5" s="24"/>
      <c r="T5" s="24"/>
      <c r="U5" s="1"/>
      <c r="V5" s="1"/>
      <c r="W5" s="1"/>
      <c r="X5" s="1"/>
      <c r="Y5" s="1"/>
      <c r="Z5" s="31" t="s">
        <v>17</v>
      </c>
      <c r="AA5" s="31"/>
      <c r="AB5" s="31"/>
      <c r="AC5" s="31"/>
      <c r="AD5" s="31"/>
      <c r="AE5" s="31"/>
      <c r="AF5" s="31"/>
      <c r="AG5" s="2"/>
      <c r="AH5" s="2"/>
      <c r="AI5" s="2"/>
      <c r="AJ5" s="2"/>
      <c r="AK5" s="31"/>
      <c r="AL5" s="31"/>
      <c r="AM5" s="31"/>
      <c r="AN5" s="31"/>
      <c r="AO5" s="31"/>
      <c r="AP5" s="31"/>
      <c r="AQ5" s="31"/>
      <c r="AR5" s="2"/>
      <c r="AS5" s="3" t="s">
        <v>18</v>
      </c>
      <c r="AT5" s="4"/>
      <c r="AU5" s="4"/>
      <c r="AV5" s="4"/>
      <c r="AW5" s="4"/>
      <c r="AX5" s="4"/>
      <c r="AY5" s="4"/>
      <c r="AZ5" s="4"/>
      <c r="BA5" s="4"/>
      <c r="BB5" s="4"/>
      <c r="BC5" s="4"/>
      <c r="BD5" s="4"/>
      <c r="BE5" s="4"/>
      <c r="BF5" s="4"/>
      <c r="BG5" s="4"/>
      <c r="BH5" s="4"/>
      <c r="BI5" s="4"/>
      <c r="BJ5" s="4"/>
      <c r="BK5" s="4"/>
      <c r="BL5" s="4"/>
      <c r="BM5" s="4"/>
      <c r="BN5" s="4"/>
      <c r="BO5" s="4"/>
      <c r="BP5" s="38"/>
      <c r="BQ5" s="38"/>
      <c r="BR5" s="38"/>
      <c r="BS5" s="38"/>
      <c r="BT5" s="38"/>
      <c r="BU5" s="38"/>
      <c r="BV5" s="38"/>
      <c r="BW5" s="4"/>
    </row>
    <row r="6" spans="1:75" ht="60" customHeight="1" x14ac:dyDescent="0.25">
      <c r="A6" s="25" t="s">
        <v>1017</v>
      </c>
      <c r="B6" s="25" t="s">
        <v>1018</v>
      </c>
      <c r="C6" s="25" t="s">
        <v>1019</v>
      </c>
      <c r="D6" s="26" t="s">
        <v>1020</v>
      </c>
      <c r="E6" s="26" t="s">
        <v>1021</v>
      </c>
      <c r="F6" s="26" t="s">
        <v>1022</v>
      </c>
      <c r="G6" s="26" t="s">
        <v>1023</v>
      </c>
      <c r="H6" s="26" t="s">
        <v>1024</v>
      </c>
      <c r="I6" s="26" t="s">
        <v>1025</v>
      </c>
      <c r="J6" s="27" t="s">
        <v>1026</v>
      </c>
      <c r="K6" s="27" t="s">
        <v>1027</v>
      </c>
      <c r="L6" s="27" t="s">
        <v>1028</v>
      </c>
      <c r="M6" s="27" t="s">
        <v>1029</v>
      </c>
      <c r="N6" s="27" t="s">
        <v>1030</v>
      </c>
      <c r="O6" s="28" t="s">
        <v>1031</v>
      </c>
      <c r="P6" s="28" t="s">
        <v>1032</v>
      </c>
      <c r="Q6" s="28" t="s">
        <v>1033</v>
      </c>
      <c r="R6" s="28" t="s">
        <v>1034</v>
      </c>
      <c r="S6" s="28" t="s">
        <v>1035</v>
      </c>
      <c r="T6" s="28" t="s">
        <v>1036</v>
      </c>
      <c r="U6" s="20" t="s">
        <v>1003</v>
      </c>
      <c r="V6" s="6" t="s">
        <v>1099</v>
      </c>
      <c r="W6" s="6" t="s">
        <v>1100</v>
      </c>
      <c r="X6" s="6" t="s">
        <v>1039</v>
      </c>
      <c r="Y6" s="6" t="s">
        <v>1040</v>
      </c>
      <c r="Z6" s="32" t="s">
        <v>1041</v>
      </c>
      <c r="AA6" s="32" t="s">
        <v>1042</v>
      </c>
      <c r="AB6" s="32" t="s">
        <v>1033</v>
      </c>
      <c r="AC6" s="32" t="s">
        <v>1035</v>
      </c>
      <c r="AD6" s="32" t="s">
        <v>1036</v>
      </c>
      <c r="AE6" s="32" t="s">
        <v>1043</v>
      </c>
      <c r="AF6" s="32" t="s">
        <v>1044</v>
      </c>
      <c r="AG6" s="6" t="s">
        <v>1099</v>
      </c>
      <c r="AH6" s="6" t="s">
        <v>1100</v>
      </c>
      <c r="AI6" s="6" t="s">
        <v>1039</v>
      </c>
      <c r="AJ6" s="6" t="s">
        <v>1040</v>
      </c>
      <c r="AK6" s="36" t="s">
        <v>1045</v>
      </c>
      <c r="AL6" s="25" t="s">
        <v>1046</v>
      </c>
      <c r="AM6" s="25" t="s">
        <v>1047</v>
      </c>
      <c r="AN6" s="25" t="s">
        <v>1048</v>
      </c>
      <c r="AO6" s="25" t="s">
        <v>1049</v>
      </c>
      <c r="AP6" s="36" t="s">
        <v>1050</v>
      </c>
      <c r="AQ6" s="36" t="s">
        <v>1005</v>
      </c>
      <c r="AR6" s="7" t="s">
        <v>1051</v>
      </c>
      <c r="AS6" s="8" t="s">
        <v>1052</v>
      </c>
      <c r="AT6" s="8" t="s">
        <v>1053</v>
      </c>
      <c r="AU6" s="8" t="s">
        <v>1006</v>
      </c>
      <c r="AV6" s="8" t="s">
        <v>1054</v>
      </c>
      <c r="AW6" s="8" t="s">
        <v>1055</v>
      </c>
      <c r="AX6" s="8" t="s">
        <v>1056</v>
      </c>
      <c r="AY6" s="8" t="s">
        <v>1057</v>
      </c>
      <c r="AZ6" s="8" t="s">
        <v>1058</v>
      </c>
      <c r="BA6" s="8" t="s">
        <v>1059</v>
      </c>
      <c r="BB6" s="8" t="s">
        <v>1060</v>
      </c>
      <c r="BC6" s="8" t="s">
        <v>1061</v>
      </c>
      <c r="BD6" s="8" t="s">
        <v>1062</v>
      </c>
      <c r="BE6" s="8" t="s">
        <v>1063</v>
      </c>
      <c r="BF6" s="8" t="s">
        <v>1064</v>
      </c>
      <c r="BG6" s="8" t="s">
        <v>1065</v>
      </c>
      <c r="BH6" s="8" t="s">
        <v>1066</v>
      </c>
      <c r="BI6" s="8" t="s">
        <v>1067</v>
      </c>
      <c r="BJ6" s="8" t="s">
        <v>1066</v>
      </c>
      <c r="BK6" s="8" t="s">
        <v>1068</v>
      </c>
      <c r="BL6" s="8" t="s">
        <v>1069</v>
      </c>
      <c r="BM6" s="8" t="s">
        <v>1070</v>
      </c>
      <c r="BN6" s="8" t="s">
        <v>1066</v>
      </c>
      <c r="BO6" s="8" t="s">
        <v>1071</v>
      </c>
      <c r="BP6" s="39" t="s">
        <v>1046</v>
      </c>
      <c r="BQ6" s="39" t="s">
        <v>1072</v>
      </c>
      <c r="BR6" s="39" t="s">
        <v>1073</v>
      </c>
      <c r="BS6" s="39" t="s">
        <v>1074</v>
      </c>
      <c r="BT6" s="39" t="s">
        <v>1075</v>
      </c>
      <c r="BU6" s="39" t="s">
        <v>1076</v>
      </c>
      <c r="BV6" s="39" t="s">
        <v>1077</v>
      </c>
      <c r="BW6" s="8" t="s">
        <v>1078</v>
      </c>
    </row>
    <row r="7" spans="1:75" ht="60" customHeight="1" x14ac:dyDescent="0.25">
      <c r="A7" s="29">
        <v>32</v>
      </c>
      <c r="B7" s="29">
        <v>24</v>
      </c>
      <c r="C7" s="30" t="s">
        <v>1079</v>
      </c>
      <c r="D7" s="30" t="s">
        <v>45</v>
      </c>
      <c r="E7" s="30" t="s">
        <v>10</v>
      </c>
      <c r="F7" s="30" t="s">
        <v>10</v>
      </c>
      <c r="G7" s="30" t="s">
        <v>92</v>
      </c>
      <c r="H7" s="30" t="s">
        <v>1080</v>
      </c>
      <c r="I7" s="30"/>
      <c r="J7" s="30" t="s">
        <v>48</v>
      </c>
      <c r="K7" s="30" t="s">
        <v>48</v>
      </c>
      <c r="L7" s="30">
        <v>0</v>
      </c>
      <c r="M7" s="30">
        <v>0</v>
      </c>
      <c r="N7" s="30">
        <v>0</v>
      </c>
      <c r="O7" s="30" t="s">
        <v>48</v>
      </c>
      <c r="P7" s="30" t="s">
        <v>48</v>
      </c>
      <c r="Q7" s="29" t="s">
        <v>48</v>
      </c>
      <c r="R7" s="29">
        <v>0</v>
      </c>
      <c r="S7" s="29">
        <v>0</v>
      </c>
      <c r="T7" s="29">
        <v>0</v>
      </c>
      <c r="U7" s="13" t="s">
        <v>1101</v>
      </c>
      <c r="V7" s="11"/>
      <c r="W7" s="11"/>
      <c r="X7" s="11"/>
      <c r="Y7" s="11"/>
      <c r="Z7" s="30" t="s">
        <v>94</v>
      </c>
      <c r="AA7" s="30" t="s">
        <v>95</v>
      </c>
      <c r="AB7" s="30" t="s">
        <v>96</v>
      </c>
      <c r="AC7" s="33">
        <v>18000000000</v>
      </c>
      <c r="AD7" s="33">
        <v>35000000000</v>
      </c>
      <c r="AE7" s="30"/>
      <c r="AF7" s="34" t="s">
        <v>97</v>
      </c>
      <c r="AG7" s="11"/>
      <c r="AH7" s="11"/>
      <c r="AI7" s="11"/>
      <c r="AJ7" s="11"/>
      <c r="AK7" s="30" t="s">
        <v>58</v>
      </c>
      <c r="AL7" s="29" t="s">
        <v>59</v>
      </c>
      <c r="AM7" s="29">
        <v>2299</v>
      </c>
      <c r="AN7" s="29" t="s">
        <v>60</v>
      </c>
      <c r="AO7" s="29" t="s">
        <v>61</v>
      </c>
      <c r="AP7" s="30" t="s">
        <v>11</v>
      </c>
      <c r="AQ7" s="30" t="s">
        <v>9</v>
      </c>
      <c r="AR7" s="13" t="s">
        <v>62</v>
      </c>
      <c r="AS7" s="18" t="s">
        <v>1082</v>
      </c>
      <c r="AT7" s="15" t="s">
        <v>98</v>
      </c>
      <c r="AU7" s="15"/>
      <c r="AV7" s="13" t="s">
        <v>229</v>
      </c>
      <c r="AW7" s="9" t="s">
        <v>1083</v>
      </c>
      <c r="AX7" s="13" t="s">
        <v>63</v>
      </c>
      <c r="AY7" s="9" t="s">
        <v>1084</v>
      </c>
      <c r="AZ7" s="13" t="s">
        <v>63</v>
      </c>
      <c r="BA7" s="9" t="s">
        <v>1085</v>
      </c>
      <c r="BB7" s="13" t="s">
        <v>63</v>
      </c>
      <c r="BC7" s="9" t="s">
        <v>297</v>
      </c>
      <c r="BD7" s="13" t="s">
        <v>230</v>
      </c>
      <c r="BE7" s="9" t="s">
        <v>252</v>
      </c>
      <c r="BF7" s="14" t="s">
        <v>1086</v>
      </c>
      <c r="BG7" s="9" t="s">
        <v>65</v>
      </c>
      <c r="BH7" s="13" t="s">
        <v>1087</v>
      </c>
      <c r="BI7" s="9"/>
      <c r="BJ7" s="13"/>
      <c r="BK7" s="9"/>
      <c r="BL7" s="9"/>
      <c r="BM7" s="9"/>
      <c r="BN7" s="13"/>
      <c r="BO7" s="9" t="s">
        <v>64</v>
      </c>
      <c r="BP7" s="29" t="s">
        <v>99</v>
      </c>
      <c r="BQ7" s="40">
        <v>6000000</v>
      </c>
      <c r="BR7" s="41">
        <v>12</v>
      </c>
      <c r="BS7" s="41" t="s">
        <v>1088</v>
      </c>
      <c r="BT7" s="41" t="s">
        <v>65</v>
      </c>
      <c r="BU7" s="41" t="s">
        <v>66</v>
      </c>
      <c r="BV7" s="42">
        <v>70600000</v>
      </c>
      <c r="BW7" s="17">
        <v>24000000</v>
      </c>
    </row>
    <row r="8" spans="1:75" ht="60" customHeight="1" x14ac:dyDescent="0.25">
      <c r="A8" s="29">
        <v>33</v>
      </c>
      <c r="B8" s="29">
        <v>24</v>
      </c>
      <c r="C8" s="30" t="s">
        <v>1079</v>
      </c>
      <c r="D8" s="30" t="s">
        <v>45</v>
      </c>
      <c r="E8" s="30" t="s">
        <v>10</v>
      </c>
      <c r="F8" s="30" t="s">
        <v>10</v>
      </c>
      <c r="G8" s="30" t="s">
        <v>92</v>
      </c>
      <c r="H8" s="30" t="s">
        <v>1080</v>
      </c>
      <c r="I8" s="30"/>
      <c r="J8" s="30" t="s">
        <v>48</v>
      </c>
      <c r="K8" s="30" t="s">
        <v>48</v>
      </c>
      <c r="L8" s="30">
        <v>0</v>
      </c>
      <c r="M8" s="30">
        <v>0</v>
      </c>
      <c r="N8" s="30">
        <v>0</v>
      </c>
      <c r="O8" s="30" t="s">
        <v>48</v>
      </c>
      <c r="P8" s="30" t="s">
        <v>48</v>
      </c>
      <c r="Q8" s="29" t="s">
        <v>48</v>
      </c>
      <c r="R8" s="29">
        <v>0</v>
      </c>
      <c r="S8" s="29">
        <v>0</v>
      </c>
      <c r="T8" s="29">
        <v>0</v>
      </c>
      <c r="U8" s="13" t="s">
        <v>1101</v>
      </c>
      <c r="V8" s="11"/>
      <c r="W8" s="11"/>
      <c r="X8" s="11"/>
      <c r="Y8" s="11"/>
      <c r="Z8" s="30" t="s">
        <v>100</v>
      </c>
      <c r="AA8" s="30" t="s">
        <v>101</v>
      </c>
      <c r="AB8" s="30" t="s">
        <v>96</v>
      </c>
      <c r="AC8" s="35">
        <v>0</v>
      </c>
      <c r="AD8" s="35">
        <v>3</v>
      </c>
      <c r="AE8" s="30"/>
      <c r="AF8" s="30" t="s">
        <v>102</v>
      </c>
      <c r="AG8" s="11"/>
      <c r="AH8" s="11"/>
      <c r="AI8" s="11"/>
      <c r="AJ8" s="11"/>
      <c r="AK8" s="30" t="s">
        <v>58</v>
      </c>
      <c r="AL8" s="29" t="s">
        <v>59</v>
      </c>
      <c r="AM8" s="29">
        <v>2299</v>
      </c>
      <c r="AN8" s="29" t="s">
        <v>60</v>
      </c>
      <c r="AO8" s="29" t="s">
        <v>61</v>
      </c>
      <c r="AP8" s="30" t="s">
        <v>11</v>
      </c>
      <c r="AQ8" s="30" t="s">
        <v>9</v>
      </c>
      <c r="AR8" s="13" t="s">
        <v>62</v>
      </c>
      <c r="AS8" s="18" t="s">
        <v>1089</v>
      </c>
      <c r="AT8" s="15" t="s">
        <v>103</v>
      </c>
      <c r="AU8" s="15"/>
      <c r="AV8" s="13" t="s">
        <v>229</v>
      </c>
      <c r="AW8" s="9" t="s">
        <v>1083</v>
      </c>
      <c r="AX8" s="13" t="s">
        <v>63</v>
      </c>
      <c r="AY8" s="9" t="s">
        <v>1084</v>
      </c>
      <c r="AZ8" s="13" t="s">
        <v>63</v>
      </c>
      <c r="BA8" s="9" t="s">
        <v>1085</v>
      </c>
      <c r="BB8" s="13" t="s">
        <v>63</v>
      </c>
      <c r="BC8" s="9" t="s">
        <v>297</v>
      </c>
      <c r="BD8" s="13" t="s">
        <v>230</v>
      </c>
      <c r="BE8" s="9" t="s">
        <v>252</v>
      </c>
      <c r="BF8" s="14" t="s">
        <v>1086</v>
      </c>
      <c r="BG8" s="9" t="s">
        <v>65</v>
      </c>
      <c r="BH8" s="13" t="s">
        <v>1087</v>
      </c>
      <c r="BI8" s="9"/>
      <c r="BJ8" s="13"/>
      <c r="BK8" s="9"/>
      <c r="BL8" s="9"/>
      <c r="BM8" s="9"/>
      <c r="BN8" s="13"/>
      <c r="BO8" s="9" t="s">
        <v>64</v>
      </c>
      <c r="BP8" s="29" t="s">
        <v>99</v>
      </c>
      <c r="BQ8" s="40">
        <v>7000000</v>
      </c>
      <c r="BR8" s="41">
        <v>12</v>
      </c>
      <c r="BS8" s="41" t="s">
        <v>1088</v>
      </c>
      <c r="BT8" s="41" t="s">
        <v>65</v>
      </c>
      <c r="BU8" s="41" t="s">
        <v>66</v>
      </c>
      <c r="BV8" s="42">
        <v>82400000</v>
      </c>
      <c r="BW8" s="17">
        <v>28000000</v>
      </c>
    </row>
    <row r="9" spans="1:75" ht="60" customHeight="1" x14ac:dyDescent="0.25">
      <c r="A9" s="29">
        <v>34</v>
      </c>
      <c r="B9" s="29">
        <v>24</v>
      </c>
      <c r="C9" s="30" t="s">
        <v>1079</v>
      </c>
      <c r="D9" s="30" t="s">
        <v>45</v>
      </c>
      <c r="E9" s="30" t="s">
        <v>10</v>
      </c>
      <c r="F9" s="30" t="s">
        <v>10</v>
      </c>
      <c r="G9" s="30" t="s">
        <v>92</v>
      </c>
      <c r="H9" s="30" t="s">
        <v>1080</v>
      </c>
      <c r="I9" s="30"/>
      <c r="J9" s="30" t="s">
        <v>48</v>
      </c>
      <c r="K9" s="30" t="s">
        <v>48</v>
      </c>
      <c r="L9" s="30">
        <v>0</v>
      </c>
      <c r="M9" s="30">
        <v>0</v>
      </c>
      <c r="N9" s="30">
        <v>0</v>
      </c>
      <c r="O9" s="30" t="s">
        <v>48</v>
      </c>
      <c r="P9" s="30" t="s">
        <v>48</v>
      </c>
      <c r="Q9" s="29" t="s">
        <v>48</v>
      </c>
      <c r="R9" s="29">
        <v>0</v>
      </c>
      <c r="S9" s="29">
        <v>0</v>
      </c>
      <c r="T9" s="29">
        <v>0</v>
      </c>
      <c r="U9" s="13" t="s">
        <v>1101</v>
      </c>
      <c r="V9" s="11"/>
      <c r="W9" s="11"/>
      <c r="X9" s="11"/>
      <c r="Y9" s="11"/>
      <c r="Z9" s="30" t="s">
        <v>104</v>
      </c>
      <c r="AA9" s="30" t="s">
        <v>105</v>
      </c>
      <c r="AB9" s="30" t="s">
        <v>96</v>
      </c>
      <c r="AC9" s="35">
        <v>0</v>
      </c>
      <c r="AD9" s="35">
        <v>3</v>
      </c>
      <c r="AE9" s="30"/>
      <c r="AF9" s="30" t="s">
        <v>106</v>
      </c>
      <c r="AG9" s="11"/>
      <c r="AH9" s="11"/>
      <c r="AI9" s="11"/>
      <c r="AJ9" s="11"/>
      <c r="AK9" s="30" t="s">
        <v>58</v>
      </c>
      <c r="AL9" s="29" t="s">
        <v>59</v>
      </c>
      <c r="AM9" s="29">
        <v>2299</v>
      </c>
      <c r="AN9" s="29" t="s">
        <v>60</v>
      </c>
      <c r="AO9" s="29" t="s">
        <v>61</v>
      </c>
      <c r="AP9" s="30" t="s">
        <v>11</v>
      </c>
      <c r="AQ9" s="30" t="s">
        <v>9</v>
      </c>
      <c r="AR9" s="13" t="s">
        <v>62</v>
      </c>
      <c r="AS9" s="18" t="s">
        <v>1090</v>
      </c>
      <c r="AT9" s="15" t="s">
        <v>107</v>
      </c>
      <c r="AU9" s="15"/>
      <c r="AV9" s="13" t="s">
        <v>229</v>
      </c>
      <c r="AW9" s="9" t="s">
        <v>1083</v>
      </c>
      <c r="AX9" s="13" t="s">
        <v>63</v>
      </c>
      <c r="AY9" s="9" t="s">
        <v>1084</v>
      </c>
      <c r="AZ9" s="13" t="s">
        <v>63</v>
      </c>
      <c r="BA9" s="9" t="s">
        <v>1085</v>
      </c>
      <c r="BB9" s="13" t="s">
        <v>63</v>
      </c>
      <c r="BC9" s="9" t="s">
        <v>297</v>
      </c>
      <c r="BD9" s="13" t="s">
        <v>230</v>
      </c>
      <c r="BE9" s="9" t="s">
        <v>252</v>
      </c>
      <c r="BF9" s="14" t="s">
        <v>1086</v>
      </c>
      <c r="BG9" s="9" t="s">
        <v>65</v>
      </c>
      <c r="BH9" s="13" t="s">
        <v>1087</v>
      </c>
      <c r="BI9" s="9"/>
      <c r="BJ9" s="13"/>
      <c r="BK9" s="9"/>
      <c r="BL9" s="9"/>
      <c r="BM9" s="9"/>
      <c r="BN9" s="13"/>
      <c r="BO9" s="9" t="s">
        <v>64</v>
      </c>
      <c r="BP9" s="29" t="s">
        <v>99</v>
      </c>
      <c r="BQ9" s="40">
        <v>9000000</v>
      </c>
      <c r="BR9" s="41">
        <v>12</v>
      </c>
      <c r="BS9" s="41" t="s">
        <v>1088</v>
      </c>
      <c r="BT9" s="41" t="s">
        <v>65</v>
      </c>
      <c r="BU9" s="41" t="s">
        <v>66</v>
      </c>
      <c r="BV9" s="42">
        <v>105900000</v>
      </c>
      <c r="BW9" s="17">
        <v>36000000</v>
      </c>
    </row>
    <row r="10" spans="1:75" ht="60" customHeight="1" x14ac:dyDescent="0.25">
      <c r="A10" s="29">
        <v>35</v>
      </c>
      <c r="B10" s="29">
        <v>24</v>
      </c>
      <c r="C10" s="30" t="s">
        <v>1079</v>
      </c>
      <c r="D10" s="30" t="s">
        <v>45</v>
      </c>
      <c r="E10" s="30" t="s">
        <v>10</v>
      </c>
      <c r="F10" s="30" t="s">
        <v>10</v>
      </c>
      <c r="G10" s="30" t="s">
        <v>92</v>
      </c>
      <c r="H10" s="30" t="s">
        <v>1080</v>
      </c>
      <c r="I10" s="30"/>
      <c r="J10" s="30" t="s">
        <v>48</v>
      </c>
      <c r="K10" s="30" t="s">
        <v>48</v>
      </c>
      <c r="L10" s="30">
        <v>0</v>
      </c>
      <c r="M10" s="30">
        <v>0</v>
      </c>
      <c r="N10" s="30">
        <v>0</v>
      </c>
      <c r="O10" s="30" t="s">
        <v>48</v>
      </c>
      <c r="P10" s="30" t="s">
        <v>48</v>
      </c>
      <c r="Q10" s="29" t="s">
        <v>48</v>
      </c>
      <c r="R10" s="29">
        <v>0</v>
      </c>
      <c r="S10" s="29">
        <v>0</v>
      </c>
      <c r="T10" s="29">
        <v>0</v>
      </c>
      <c r="U10" s="13" t="s">
        <v>1101</v>
      </c>
      <c r="V10" s="11"/>
      <c r="W10" s="11"/>
      <c r="X10" s="11"/>
      <c r="Y10" s="11"/>
      <c r="Z10" s="30"/>
      <c r="AA10" s="30"/>
      <c r="AB10" s="30"/>
      <c r="AC10" s="35"/>
      <c r="AD10" s="35"/>
      <c r="AE10" s="30"/>
      <c r="AF10" s="30"/>
      <c r="AG10" s="11"/>
      <c r="AH10" s="11"/>
      <c r="AI10" s="11"/>
      <c r="AJ10" s="11"/>
      <c r="AK10" s="30" t="s">
        <v>58</v>
      </c>
      <c r="AL10" s="29" t="s">
        <v>59</v>
      </c>
      <c r="AM10" s="29">
        <v>2299</v>
      </c>
      <c r="AN10" s="29" t="s">
        <v>60</v>
      </c>
      <c r="AO10" s="29" t="s">
        <v>61</v>
      </c>
      <c r="AP10" s="30" t="s">
        <v>11</v>
      </c>
      <c r="AQ10" s="30" t="s">
        <v>9</v>
      </c>
      <c r="AR10" s="13" t="s">
        <v>62</v>
      </c>
      <c r="AS10" s="15"/>
      <c r="AT10" s="15" t="s">
        <v>108</v>
      </c>
      <c r="AU10" s="15"/>
      <c r="AV10" s="13" t="s">
        <v>229</v>
      </c>
      <c r="AW10" s="9" t="s">
        <v>1083</v>
      </c>
      <c r="AX10" s="13" t="s">
        <v>63</v>
      </c>
      <c r="AY10" s="9" t="s">
        <v>1084</v>
      </c>
      <c r="AZ10" s="13" t="s">
        <v>63</v>
      </c>
      <c r="BA10" s="9" t="s">
        <v>1085</v>
      </c>
      <c r="BB10" s="13" t="s">
        <v>63</v>
      </c>
      <c r="BC10" s="9" t="s">
        <v>127</v>
      </c>
      <c r="BD10" s="13" t="s">
        <v>1091</v>
      </c>
      <c r="BE10" s="9" t="s">
        <v>253</v>
      </c>
      <c r="BF10" s="14" t="s">
        <v>1086</v>
      </c>
      <c r="BG10" s="9" t="s">
        <v>76</v>
      </c>
      <c r="BH10" s="13" t="s">
        <v>1092</v>
      </c>
      <c r="BI10" s="9"/>
      <c r="BJ10" s="13"/>
      <c r="BK10" s="9"/>
      <c r="BL10" s="9"/>
      <c r="BM10" s="9"/>
      <c r="BN10" s="13"/>
      <c r="BO10" s="9" t="s">
        <v>75</v>
      </c>
      <c r="BP10" s="29" t="s">
        <v>99</v>
      </c>
      <c r="BQ10" s="40">
        <v>34380000</v>
      </c>
      <c r="BR10" s="41">
        <v>1</v>
      </c>
      <c r="BS10" s="41" t="s">
        <v>1088</v>
      </c>
      <c r="BT10" s="41" t="s">
        <v>76</v>
      </c>
      <c r="BU10" s="41" t="s">
        <v>77</v>
      </c>
      <c r="BV10" s="42">
        <v>34380000</v>
      </c>
      <c r="BW10" s="17">
        <v>34380000</v>
      </c>
    </row>
    <row r="11" spans="1:75" ht="60" customHeight="1" x14ac:dyDescent="0.25">
      <c r="A11" s="29">
        <v>36</v>
      </c>
      <c r="B11" s="29">
        <v>24</v>
      </c>
      <c r="C11" s="30" t="s">
        <v>1079</v>
      </c>
      <c r="D11" s="30" t="s">
        <v>45</v>
      </c>
      <c r="E11" s="30" t="s">
        <v>10</v>
      </c>
      <c r="F11" s="30" t="s">
        <v>10</v>
      </c>
      <c r="G11" s="30" t="s">
        <v>92</v>
      </c>
      <c r="H11" s="30" t="s">
        <v>1080</v>
      </c>
      <c r="I11" s="30"/>
      <c r="J11" s="30" t="s">
        <v>48</v>
      </c>
      <c r="K11" s="30" t="s">
        <v>48</v>
      </c>
      <c r="L11" s="30">
        <v>0</v>
      </c>
      <c r="M11" s="30">
        <v>0</v>
      </c>
      <c r="N11" s="30">
        <v>0</v>
      </c>
      <c r="O11" s="30" t="s">
        <v>48</v>
      </c>
      <c r="P11" s="30" t="s">
        <v>48</v>
      </c>
      <c r="Q11" s="29" t="s">
        <v>48</v>
      </c>
      <c r="R11" s="29">
        <v>0</v>
      </c>
      <c r="S11" s="29">
        <v>0</v>
      </c>
      <c r="T11" s="29">
        <v>0</v>
      </c>
      <c r="U11" s="13" t="s">
        <v>1101</v>
      </c>
      <c r="V11" s="11"/>
      <c r="W11" s="11"/>
      <c r="X11" s="11"/>
      <c r="Y11" s="11"/>
      <c r="Z11" s="30"/>
      <c r="AA11" s="30"/>
      <c r="AB11" s="30"/>
      <c r="AC11" s="35"/>
      <c r="AD11" s="35"/>
      <c r="AE11" s="30"/>
      <c r="AF11" s="30"/>
      <c r="AG11" s="11"/>
      <c r="AH11" s="11"/>
      <c r="AI11" s="11"/>
      <c r="AJ11" s="11"/>
      <c r="AK11" s="30" t="s">
        <v>58</v>
      </c>
      <c r="AL11" s="29" t="s">
        <v>59</v>
      </c>
      <c r="AM11" s="29">
        <v>2299</v>
      </c>
      <c r="AN11" s="29" t="s">
        <v>60</v>
      </c>
      <c r="AO11" s="29" t="s">
        <v>61</v>
      </c>
      <c r="AP11" s="30" t="s">
        <v>11</v>
      </c>
      <c r="AQ11" s="30" t="s">
        <v>9</v>
      </c>
      <c r="AR11" s="13" t="s">
        <v>62</v>
      </c>
      <c r="AS11" s="15"/>
      <c r="AT11" s="15" t="s">
        <v>108</v>
      </c>
      <c r="AU11" s="15"/>
      <c r="AV11" s="13" t="s">
        <v>229</v>
      </c>
      <c r="AW11" s="9" t="s">
        <v>1083</v>
      </c>
      <c r="AX11" s="13" t="s">
        <v>63</v>
      </c>
      <c r="AY11" s="9" t="s">
        <v>1084</v>
      </c>
      <c r="AZ11" s="13" t="s">
        <v>63</v>
      </c>
      <c r="BA11" s="9" t="s">
        <v>1085</v>
      </c>
      <c r="BB11" s="13" t="s">
        <v>63</v>
      </c>
      <c r="BC11" s="9" t="s">
        <v>127</v>
      </c>
      <c r="BD11" s="13" t="s">
        <v>1091</v>
      </c>
      <c r="BE11" s="9" t="s">
        <v>253</v>
      </c>
      <c r="BF11" s="14" t="s">
        <v>1086</v>
      </c>
      <c r="BG11" s="9" t="s">
        <v>79</v>
      </c>
      <c r="BH11" s="13" t="s">
        <v>1086</v>
      </c>
      <c r="BI11" s="9"/>
      <c r="BJ11" s="13"/>
      <c r="BK11" s="9"/>
      <c r="BL11" s="9"/>
      <c r="BM11" s="9"/>
      <c r="BN11" s="13"/>
      <c r="BO11" s="9" t="s">
        <v>78</v>
      </c>
      <c r="BP11" s="29" t="s">
        <v>99</v>
      </c>
      <c r="BQ11" s="40">
        <v>16616999.999999998</v>
      </c>
      <c r="BR11" s="41">
        <v>1</v>
      </c>
      <c r="BS11" s="41" t="s">
        <v>1088</v>
      </c>
      <c r="BT11" s="41" t="s">
        <v>79</v>
      </c>
      <c r="BU11" s="41" t="s">
        <v>80</v>
      </c>
      <c r="BV11" s="42">
        <v>16616999.999999998</v>
      </c>
      <c r="BW11" s="17">
        <v>16617000</v>
      </c>
    </row>
    <row r="12" spans="1:75" ht="60" customHeight="1" x14ac:dyDescent="0.25">
      <c r="A12" s="29">
        <v>37</v>
      </c>
      <c r="B12" s="29">
        <v>24</v>
      </c>
      <c r="C12" s="30" t="s">
        <v>1079</v>
      </c>
      <c r="D12" s="30" t="s">
        <v>45</v>
      </c>
      <c r="E12" s="30" t="s">
        <v>10</v>
      </c>
      <c r="F12" s="30" t="s">
        <v>10</v>
      </c>
      <c r="G12" s="30" t="s">
        <v>92</v>
      </c>
      <c r="H12" s="30" t="s">
        <v>1080</v>
      </c>
      <c r="I12" s="30"/>
      <c r="J12" s="30" t="s">
        <v>48</v>
      </c>
      <c r="K12" s="30" t="s">
        <v>48</v>
      </c>
      <c r="L12" s="30">
        <v>0</v>
      </c>
      <c r="M12" s="30">
        <v>0</v>
      </c>
      <c r="N12" s="30">
        <v>0</v>
      </c>
      <c r="O12" s="30" t="s">
        <v>48</v>
      </c>
      <c r="P12" s="30" t="s">
        <v>48</v>
      </c>
      <c r="Q12" s="29" t="s">
        <v>48</v>
      </c>
      <c r="R12" s="29">
        <v>0</v>
      </c>
      <c r="S12" s="29">
        <v>0</v>
      </c>
      <c r="T12" s="29">
        <v>0</v>
      </c>
      <c r="U12" s="13" t="s">
        <v>1101</v>
      </c>
      <c r="V12" s="11"/>
      <c r="W12" s="11"/>
      <c r="X12" s="11"/>
      <c r="Y12" s="11"/>
      <c r="Z12" s="30"/>
      <c r="AA12" s="30"/>
      <c r="AB12" s="30"/>
      <c r="AC12" s="35"/>
      <c r="AD12" s="35"/>
      <c r="AE12" s="30"/>
      <c r="AF12" s="30"/>
      <c r="AG12" s="11"/>
      <c r="AH12" s="11"/>
      <c r="AI12" s="11"/>
      <c r="AJ12" s="11"/>
      <c r="AK12" s="30" t="s">
        <v>58</v>
      </c>
      <c r="AL12" s="29" t="s">
        <v>59</v>
      </c>
      <c r="AM12" s="29">
        <v>2299</v>
      </c>
      <c r="AN12" s="29" t="s">
        <v>60</v>
      </c>
      <c r="AO12" s="29" t="s">
        <v>61</v>
      </c>
      <c r="AP12" s="30" t="s">
        <v>11</v>
      </c>
      <c r="AQ12" s="30" t="s">
        <v>9</v>
      </c>
      <c r="AR12" s="13" t="s">
        <v>62</v>
      </c>
      <c r="AS12" s="15"/>
      <c r="AT12" s="15" t="s">
        <v>108</v>
      </c>
      <c r="AU12" s="15"/>
      <c r="AV12" s="13" t="s">
        <v>229</v>
      </c>
      <c r="AW12" s="9" t="s">
        <v>1083</v>
      </c>
      <c r="AX12" s="13" t="s">
        <v>63</v>
      </c>
      <c r="AY12" s="9" t="s">
        <v>1084</v>
      </c>
      <c r="AZ12" s="13" t="s">
        <v>63</v>
      </c>
      <c r="BA12" s="9" t="s">
        <v>1085</v>
      </c>
      <c r="BB12" s="13" t="s">
        <v>63</v>
      </c>
      <c r="BC12" s="9" t="s">
        <v>127</v>
      </c>
      <c r="BD12" s="13" t="s">
        <v>1091</v>
      </c>
      <c r="BE12" s="9" t="s">
        <v>253</v>
      </c>
      <c r="BF12" s="14" t="s">
        <v>1086</v>
      </c>
      <c r="BG12" s="9" t="s">
        <v>82</v>
      </c>
      <c r="BH12" s="13" t="s">
        <v>1093</v>
      </c>
      <c r="BI12" s="9"/>
      <c r="BJ12" s="13"/>
      <c r="BK12" s="9"/>
      <c r="BL12" s="9"/>
      <c r="BM12" s="9"/>
      <c r="BN12" s="13"/>
      <c r="BO12" s="9" t="s">
        <v>81</v>
      </c>
      <c r="BP12" s="29" t="s">
        <v>99</v>
      </c>
      <c r="BQ12" s="40">
        <v>573000</v>
      </c>
      <c r="BR12" s="41">
        <v>1</v>
      </c>
      <c r="BS12" s="41" t="s">
        <v>1088</v>
      </c>
      <c r="BT12" s="41" t="s">
        <v>82</v>
      </c>
      <c r="BU12" s="41" t="s">
        <v>83</v>
      </c>
      <c r="BV12" s="42">
        <v>573000</v>
      </c>
      <c r="BW12" s="17">
        <v>573000</v>
      </c>
    </row>
    <row r="13" spans="1:75" ht="60" customHeight="1" x14ac:dyDescent="0.25">
      <c r="A13" s="29">
        <v>38</v>
      </c>
      <c r="B13" s="29">
        <v>24</v>
      </c>
      <c r="C13" s="30" t="s">
        <v>1079</v>
      </c>
      <c r="D13" s="30" t="s">
        <v>45</v>
      </c>
      <c r="E13" s="30" t="s">
        <v>10</v>
      </c>
      <c r="F13" s="30" t="s">
        <v>10</v>
      </c>
      <c r="G13" s="30" t="s">
        <v>92</v>
      </c>
      <c r="H13" s="30" t="s">
        <v>1080</v>
      </c>
      <c r="I13" s="30"/>
      <c r="J13" s="30" t="s">
        <v>48</v>
      </c>
      <c r="K13" s="30" t="s">
        <v>48</v>
      </c>
      <c r="L13" s="30">
        <v>0</v>
      </c>
      <c r="M13" s="30">
        <v>0</v>
      </c>
      <c r="N13" s="30">
        <v>0</v>
      </c>
      <c r="O13" s="30" t="s">
        <v>48</v>
      </c>
      <c r="P13" s="30" t="s">
        <v>48</v>
      </c>
      <c r="Q13" s="29" t="s">
        <v>48</v>
      </c>
      <c r="R13" s="29">
        <v>0</v>
      </c>
      <c r="S13" s="29">
        <v>0</v>
      </c>
      <c r="T13" s="29">
        <v>0</v>
      </c>
      <c r="U13" s="13" t="s">
        <v>1101</v>
      </c>
      <c r="V13" s="11"/>
      <c r="W13" s="11"/>
      <c r="X13" s="11"/>
      <c r="Y13" s="11"/>
      <c r="Z13" s="30"/>
      <c r="AA13" s="30"/>
      <c r="AB13" s="30"/>
      <c r="AC13" s="35"/>
      <c r="AD13" s="35"/>
      <c r="AE13" s="30"/>
      <c r="AF13" s="30"/>
      <c r="AG13" s="11"/>
      <c r="AH13" s="11"/>
      <c r="AI13" s="11"/>
      <c r="AJ13" s="11"/>
      <c r="AK13" s="30" t="s">
        <v>58</v>
      </c>
      <c r="AL13" s="29" t="s">
        <v>59</v>
      </c>
      <c r="AM13" s="29">
        <v>2299</v>
      </c>
      <c r="AN13" s="29" t="s">
        <v>60</v>
      </c>
      <c r="AO13" s="29" t="s">
        <v>61</v>
      </c>
      <c r="AP13" s="30" t="s">
        <v>11</v>
      </c>
      <c r="AQ13" s="30" t="s">
        <v>9</v>
      </c>
      <c r="AR13" s="13" t="s">
        <v>62</v>
      </c>
      <c r="AS13" s="15"/>
      <c r="AT13" s="15" t="s">
        <v>108</v>
      </c>
      <c r="AU13" s="15"/>
      <c r="AV13" s="13" t="s">
        <v>229</v>
      </c>
      <c r="AW13" s="9" t="s">
        <v>1083</v>
      </c>
      <c r="AX13" s="13" t="s">
        <v>63</v>
      </c>
      <c r="AY13" s="9" t="s">
        <v>1084</v>
      </c>
      <c r="AZ13" s="13" t="s">
        <v>63</v>
      </c>
      <c r="BA13" s="9" t="s">
        <v>1085</v>
      </c>
      <c r="BB13" s="13" t="s">
        <v>63</v>
      </c>
      <c r="BC13" s="9" t="s">
        <v>127</v>
      </c>
      <c r="BD13" s="13" t="s">
        <v>1091</v>
      </c>
      <c r="BE13" s="9" t="s">
        <v>73</v>
      </c>
      <c r="BF13" s="14" t="s">
        <v>1093</v>
      </c>
      <c r="BG13" s="9"/>
      <c r="BH13" s="13"/>
      <c r="BI13" s="9"/>
      <c r="BJ13" s="13"/>
      <c r="BK13" s="9"/>
      <c r="BL13" s="9"/>
      <c r="BM13" s="9"/>
      <c r="BN13" s="13"/>
      <c r="BO13" s="9" t="s">
        <v>84</v>
      </c>
      <c r="BP13" s="29" t="s">
        <v>99</v>
      </c>
      <c r="BQ13" s="40">
        <v>5730000</v>
      </c>
      <c r="BR13" s="41">
        <v>1</v>
      </c>
      <c r="BS13" s="41" t="s">
        <v>1088</v>
      </c>
      <c r="BT13" s="41" t="s">
        <v>73</v>
      </c>
      <c r="BU13" s="41" t="s">
        <v>74</v>
      </c>
      <c r="BV13" s="42">
        <v>5530000</v>
      </c>
      <c r="BW13" s="17">
        <v>5530000</v>
      </c>
    </row>
    <row r="14" spans="1:75" ht="60" customHeight="1" x14ac:dyDescent="0.25">
      <c r="A14" s="29">
        <v>39</v>
      </c>
      <c r="B14" s="29">
        <v>24</v>
      </c>
      <c r="C14" s="30" t="s">
        <v>1079</v>
      </c>
      <c r="D14" s="30" t="s">
        <v>45</v>
      </c>
      <c r="E14" s="30" t="s">
        <v>10</v>
      </c>
      <c r="F14" s="30" t="s">
        <v>10</v>
      </c>
      <c r="G14" s="30" t="s">
        <v>92</v>
      </c>
      <c r="H14" s="30" t="s">
        <v>1080</v>
      </c>
      <c r="I14" s="30"/>
      <c r="J14" s="30" t="s">
        <v>48</v>
      </c>
      <c r="K14" s="30" t="s">
        <v>48</v>
      </c>
      <c r="L14" s="30">
        <v>0</v>
      </c>
      <c r="M14" s="30">
        <v>0</v>
      </c>
      <c r="N14" s="30">
        <v>0</v>
      </c>
      <c r="O14" s="30" t="s">
        <v>48</v>
      </c>
      <c r="P14" s="30" t="s">
        <v>48</v>
      </c>
      <c r="Q14" s="29" t="s">
        <v>48</v>
      </c>
      <c r="R14" s="29">
        <v>0</v>
      </c>
      <c r="S14" s="29">
        <v>0</v>
      </c>
      <c r="T14" s="29">
        <v>0</v>
      </c>
      <c r="U14" s="13" t="s">
        <v>1101</v>
      </c>
      <c r="V14" s="11"/>
      <c r="W14" s="11"/>
      <c r="X14" s="11"/>
      <c r="Y14" s="11"/>
      <c r="Z14" s="30"/>
      <c r="AA14" s="30"/>
      <c r="AB14" s="30"/>
      <c r="AC14" s="35"/>
      <c r="AD14" s="35"/>
      <c r="AE14" s="30"/>
      <c r="AF14" s="30"/>
      <c r="AG14" s="11"/>
      <c r="AH14" s="11"/>
      <c r="AI14" s="11"/>
      <c r="AJ14" s="11"/>
      <c r="AK14" s="30" t="s">
        <v>58</v>
      </c>
      <c r="AL14" s="29" t="s">
        <v>59</v>
      </c>
      <c r="AM14" s="29">
        <v>2299</v>
      </c>
      <c r="AN14" s="29" t="s">
        <v>60</v>
      </c>
      <c r="AO14" s="29" t="s">
        <v>61</v>
      </c>
      <c r="AP14" s="30" t="s">
        <v>11</v>
      </c>
      <c r="AQ14" s="30" t="s">
        <v>9</v>
      </c>
      <c r="AR14" s="13" t="s">
        <v>62</v>
      </c>
      <c r="AS14" s="18" t="s">
        <v>1094</v>
      </c>
      <c r="AT14" s="15" t="s">
        <v>72</v>
      </c>
      <c r="AU14" s="15"/>
      <c r="AV14" s="13" t="s">
        <v>229</v>
      </c>
      <c r="AW14" s="9" t="s">
        <v>1083</v>
      </c>
      <c r="AX14" s="13" t="s">
        <v>63</v>
      </c>
      <c r="AY14" s="9" t="s">
        <v>1084</v>
      </c>
      <c r="AZ14" s="13" t="s">
        <v>63</v>
      </c>
      <c r="BA14" s="9" t="s">
        <v>1085</v>
      </c>
      <c r="BB14" s="13" t="s">
        <v>63</v>
      </c>
      <c r="BC14" s="9" t="s">
        <v>127</v>
      </c>
      <c r="BD14" s="13" t="s">
        <v>1091</v>
      </c>
      <c r="BE14" s="9" t="s">
        <v>73</v>
      </c>
      <c r="BF14" s="14" t="s">
        <v>1093</v>
      </c>
      <c r="BG14" s="9"/>
      <c r="BH14" s="13"/>
      <c r="BI14" s="9"/>
      <c r="BJ14" s="13"/>
      <c r="BK14" s="9"/>
      <c r="BL14" s="9"/>
      <c r="BM14" s="9"/>
      <c r="BN14" s="13"/>
      <c r="BO14" s="9" t="s">
        <v>72</v>
      </c>
      <c r="BP14" s="29" t="s">
        <v>99</v>
      </c>
      <c r="BQ14" s="40">
        <v>92000000</v>
      </c>
      <c r="BR14" s="41">
        <v>1</v>
      </c>
      <c r="BS14" s="41" t="s">
        <v>1088</v>
      </c>
      <c r="BT14" s="41" t="s">
        <v>73</v>
      </c>
      <c r="BU14" s="41" t="s">
        <v>74</v>
      </c>
      <c r="BV14" s="42">
        <v>92000000</v>
      </c>
      <c r="BW14" s="17">
        <v>92000000</v>
      </c>
    </row>
    <row r="15" spans="1:75" ht="60" customHeight="1" x14ac:dyDescent="0.25">
      <c r="A15" s="29">
        <v>40</v>
      </c>
      <c r="B15" s="29">
        <v>24</v>
      </c>
      <c r="C15" s="30" t="s">
        <v>1079</v>
      </c>
      <c r="D15" s="30" t="s">
        <v>45</v>
      </c>
      <c r="E15" s="30" t="s">
        <v>10</v>
      </c>
      <c r="F15" s="30" t="s">
        <v>10</v>
      </c>
      <c r="G15" s="30" t="s">
        <v>92</v>
      </c>
      <c r="H15" s="30" t="s">
        <v>1080</v>
      </c>
      <c r="I15" s="30"/>
      <c r="J15" s="30" t="s">
        <v>48</v>
      </c>
      <c r="K15" s="30" t="s">
        <v>48</v>
      </c>
      <c r="L15" s="30">
        <v>0</v>
      </c>
      <c r="M15" s="30">
        <v>0</v>
      </c>
      <c r="N15" s="30">
        <v>0</v>
      </c>
      <c r="O15" s="30" t="s">
        <v>48</v>
      </c>
      <c r="P15" s="30" t="s">
        <v>48</v>
      </c>
      <c r="Q15" s="29" t="s">
        <v>48</v>
      </c>
      <c r="R15" s="29">
        <v>0</v>
      </c>
      <c r="S15" s="29">
        <v>0</v>
      </c>
      <c r="T15" s="29">
        <v>0</v>
      </c>
      <c r="U15" s="13" t="s">
        <v>1101</v>
      </c>
      <c r="V15" s="11"/>
      <c r="W15" s="11"/>
      <c r="X15" s="11"/>
      <c r="Y15" s="11"/>
      <c r="Z15" s="30"/>
      <c r="AA15" s="30"/>
      <c r="AB15" s="30"/>
      <c r="AC15" s="35"/>
      <c r="AD15" s="35"/>
      <c r="AE15" s="30"/>
      <c r="AF15" s="30"/>
      <c r="AG15" s="11"/>
      <c r="AH15" s="11"/>
      <c r="AI15" s="11"/>
      <c r="AJ15" s="11"/>
      <c r="AK15" s="30" t="s">
        <v>58</v>
      </c>
      <c r="AL15" s="29" t="s">
        <v>59</v>
      </c>
      <c r="AM15" s="29">
        <v>2299</v>
      </c>
      <c r="AN15" s="29" t="s">
        <v>60</v>
      </c>
      <c r="AO15" s="29" t="s">
        <v>61</v>
      </c>
      <c r="AP15" s="30" t="s">
        <v>11</v>
      </c>
      <c r="AQ15" s="30" t="s">
        <v>9</v>
      </c>
      <c r="AR15" s="13" t="s">
        <v>62</v>
      </c>
      <c r="AS15" s="18" t="s">
        <v>1095</v>
      </c>
      <c r="AT15" s="15" t="s">
        <v>2</v>
      </c>
      <c r="AU15" s="15"/>
      <c r="AV15" s="13" t="s">
        <v>229</v>
      </c>
      <c r="AW15" s="9" t="s">
        <v>1083</v>
      </c>
      <c r="AX15" s="13" t="s">
        <v>63</v>
      </c>
      <c r="AY15" s="9" t="s">
        <v>1084</v>
      </c>
      <c r="AZ15" s="13" t="s">
        <v>63</v>
      </c>
      <c r="BA15" s="9" t="s">
        <v>1085</v>
      </c>
      <c r="BB15" s="13" t="s">
        <v>63</v>
      </c>
      <c r="BC15" s="9" t="s">
        <v>297</v>
      </c>
      <c r="BD15" s="13" t="s">
        <v>230</v>
      </c>
      <c r="BE15" s="9" t="s">
        <v>1096</v>
      </c>
      <c r="BF15" s="14" t="s">
        <v>1097</v>
      </c>
      <c r="BG15" s="9" t="s">
        <v>756</v>
      </c>
      <c r="BH15" s="13" t="s">
        <v>1087</v>
      </c>
      <c r="BI15" s="9" t="s">
        <v>89</v>
      </c>
      <c r="BJ15" s="13" t="s">
        <v>1098</v>
      </c>
      <c r="BK15" s="9"/>
      <c r="BL15" s="9"/>
      <c r="BM15" s="9"/>
      <c r="BN15" s="13"/>
      <c r="BO15" s="9" t="s">
        <v>2</v>
      </c>
      <c r="BP15" s="29" t="s">
        <v>99</v>
      </c>
      <c r="BQ15" s="40">
        <v>242000000</v>
      </c>
      <c r="BR15" s="41">
        <v>1</v>
      </c>
      <c r="BS15" s="41" t="s">
        <v>1088</v>
      </c>
      <c r="BT15" s="41" t="s">
        <v>89</v>
      </c>
      <c r="BU15" s="41" t="s">
        <v>90</v>
      </c>
      <c r="BV15" s="42">
        <v>222000000</v>
      </c>
      <c r="BW15" s="17">
        <v>238700000</v>
      </c>
    </row>
  </sheetData>
  <sheetProtection algorithmName="SHA-512" hashValue="Nm02N6z4qJHXePY4Qpytdu06B5JXDO0CExnBBty2rCa2BA95PCb3pCvg0NSDIMCHkjeidIpcOIrz9w6cLQX+qg==" saltValue="t53ek52uDRFcc04iYNLXwQ==" spinCount="100000" sheet="1" objects="1" scenarios="1"/>
  <dataValidations count="2">
    <dataValidation type="textLength" allowBlank="1" showInputMessage="1" showErrorMessage="1" errorTitle="NO COINCIDE CON EL RANGO" error="Recuerda que debes escribir mínimo 100 caracteres máximo 1000" sqref="W7:W15 AH7:AH15" xr:uid="{00000000-0002-0000-0900-000000000000}">
      <formula1>100</formula1>
      <formula2>1000</formula2>
    </dataValidation>
    <dataValidation type="list" allowBlank="1" showInputMessage="1" showErrorMessage="1" sqref="X7:X15 AI7:AI15" xr:uid="{00000000-0002-0000-0900-000001000000}">
      <formula1>#REF!</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BW15"/>
  <sheetViews>
    <sheetView workbookViewId="0">
      <selection activeCell="G8" sqref="G8"/>
    </sheetView>
  </sheetViews>
  <sheetFormatPr baseColWidth="10" defaultColWidth="11.42578125" defaultRowHeight="15" x14ac:dyDescent="0.25"/>
  <cols>
    <col min="1" max="1" width="7.140625" style="21" customWidth="1"/>
    <col min="2" max="3" width="8.5703125" style="21" hidden="1" customWidth="1"/>
    <col min="4" max="4" width="10.140625" style="21" customWidth="1"/>
    <col min="5" max="8" width="21.42578125" style="21" customWidth="1"/>
    <col min="9" max="9" width="14.28515625" style="21" customWidth="1"/>
    <col min="10" max="10" width="11.42578125" style="21"/>
    <col min="11" max="14" width="11.42578125" style="21" hidden="1" customWidth="1"/>
    <col min="15" max="20" width="11.42578125" style="21"/>
    <col min="21" max="21" width="0" style="19" hidden="1" customWidth="1"/>
    <col min="22" max="25" width="11.42578125" style="19"/>
    <col min="26" max="26" width="21.42578125" style="21" customWidth="1"/>
    <col min="27" max="27" width="25.7109375" style="21" customWidth="1"/>
    <col min="28" max="28" width="17.28515625" style="21" customWidth="1"/>
    <col min="29" max="30" width="17.140625" style="21" customWidth="1"/>
    <col min="31" max="31" width="11.42578125" style="21"/>
    <col min="32" max="32" width="21.42578125" style="21" customWidth="1"/>
    <col min="33" max="36" width="11.42578125" style="19"/>
    <col min="37" max="37" width="21.42578125" style="21" customWidth="1"/>
    <col min="38" max="41" width="0" style="21" hidden="1" customWidth="1"/>
    <col min="42" max="43" width="21.42578125" style="21" customWidth="1"/>
    <col min="44" max="44" width="0" style="19" hidden="1" customWidth="1"/>
    <col min="45" max="45" width="11.42578125" style="19"/>
    <col min="46" max="46" width="42.85546875" style="19" customWidth="1"/>
    <col min="47" max="47" width="32.140625" style="19" customWidth="1"/>
    <col min="48" max="57" width="0" style="19" hidden="1" customWidth="1"/>
    <col min="58" max="58" width="11.42578125" style="19" hidden="1" customWidth="1"/>
    <col min="59" max="59" width="14.28515625" style="19" hidden="1" customWidth="1"/>
    <col min="60" max="65" width="0" style="19" hidden="1" customWidth="1"/>
    <col min="66" max="66" width="11.42578125" style="19" hidden="1" customWidth="1"/>
    <col min="67" max="67" width="18.85546875" style="19" customWidth="1"/>
    <col min="68" max="68" width="11.42578125" style="21"/>
    <col min="69" max="69" width="16.140625" style="21" customWidth="1"/>
    <col min="70" max="70" width="11.42578125" style="21"/>
    <col min="71" max="71" width="18.42578125" style="21" customWidth="1"/>
    <col min="72" max="72" width="14.7109375" style="21" customWidth="1"/>
    <col min="73" max="73" width="13.5703125" style="21" customWidth="1"/>
    <col min="74" max="74" width="17.85546875" style="21" customWidth="1"/>
    <col min="75" max="75" width="17.7109375" style="19" customWidth="1"/>
    <col min="76" max="76" width="14.5703125" style="19" customWidth="1"/>
    <col min="77" max="16384" width="11.42578125" style="19"/>
  </cols>
  <sheetData>
    <row r="3" spans="1:75" x14ac:dyDescent="0.25">
      <c r="BQ3" s="37"/>
    </row>
    <row r="5" spans="1:75" ht="33.75" x14ac:dyDescent="0.25">
      <c r="A5" s="22" t="s">
        <v>1015</v>
      </c>
      <c r="B5" s="22"/>
      <c r="C5" s="22"/>
      <c r="D5" s="22"/>
      <c r="E5" s="22"/>
      <c r="F5" s="22"/>
      <c r="G5" s="22"/>
      <c r="H5" s="22"/>
      <c r="I5" s="22"/>
      <c r="J5" s="23" t="s">
        <v>1016</v>
      </c>
      <c r="K5" s="23"/>
      <c r="L5" s="23"/>
      <c r="M5" s="23"/>
      <c r="N5" s="23"/>
      <c r="O5" s="24" t="s">
        <v>16</v>
      </c>
      <c r="P5" s="24"/>
      <c r="Q5" s="24"/>
      <c r="R5" s="24"/>
      <c r="S5" s="24"/>
      <c r="T5" s="24"/>
      <c r="U5" s="1"/>
      <c r="V5" s="1"/>
      <c r="W5" s="1"/>
      <c r="X5" s="1"/>
      <c r="Y5" s="1"/>
      <c r="Z5" s="31" t="s">
        <v>17</v>
      </c>
      <c r="AA5" s="31"/>
      <c r="AB5" s="31"/>
      <c r="AC5" s="31"/>
      <c r="AD5" s="31"/>
      <c r="AE5" s="31"/>
      <c r="AF5" s="31"/>
      <c r="AG5" s="2"/>
      <c r="AH5" s="2"/>
      <c r="AI5" s="2"/>
      <c r="AJ5" s="2"/>
      <c r="AK5" s="31"/>
      <c r="AL5" s="31"/>
      <c r="AM5" s="31"/>
      <c r="AN5" s="31"/>
      <c r="AO5" s="31"/>
      <c r="AP5" s="31"/>
      <c r="AQ5" s="31"/>
      <c r="AR5" s="2"/>
      <c r="AS5" s="3" t="s">
        <v>18</v>
      </c>
      <c r="AT5" s="4"/>
      <c r="AU5" s="4"/>
      <c r="AV5" s="4"/>
      <c r="AW5" s="4"/>
      <c r="AX5" s="4"/>
      <c r="AY5" s="4"/>
      <c r="AZ5" s="4"/>
      <c r="BA5" s="4"/>
      <c r="BB5" s="4"/>
      <c r="BC5" s="4"/>
      <c r="BD5" s="4"/>
      <c r="BE5" s="4"/>
      <c r="BF5" s="4"/>
      <c r="BG5" s="4"/>
      <c r="BH5" s="4"/>
      <c r="BI5" s="4"/>
      <c r="BJ5" s="4"/>
      <c r="BK5" s="4"/>
      <c r="BL5" s="4"/>
      <c r="BM5" s="4"/>
      <c r="BN5" s="4"/>
      <c r="BO5" s="4"/>
      <c r="BP5" s="38"/>
      <c r="BQ5" s="38"/>
      <c r="BR5" s="38"/>
      <c r="BS5" s="38"/>
      <c r="BT5" s="38"/>
      <c r="BU5" s="38"/>
      <c r="BV5" s="38"/>
      <c r="BW5" s="4"/>
    </row>
    <row r="6" spans="1:75" ht="60" customHeight="1" x14ac:dyDescent="0.25">
      <c r="A6" s="25" t="s">
        <v>1017</v>
      </c>
      <c r="B6" s="25" t="s">
        <v>1018</v>
      </c>
      <c r="C6" s="25" t="s">
        <v>1019</v>
      </c>
      <c r="D6" s="26" t="s">
        <v>1020</v>
      </c>
      <c r="E6" s="26" t="s">
        <v>1021</v>
      </c>
      <c r="F6" s="26" t="s">
        <v>1022</v>
      </c>
      <c r="G6" s="26" t="s">
        <v>1023</v>
      </c>
      <c r="H6" s="26" t="s">
        <v>1024</v>
      </c>
      <c r="I6" s="26" t="s">
        <v>1025</v>
      </c>
      <c r="J6" s="27" t="s">
        <v>1026</v>
      </c>
      <c r="K6" s="27" t="s">
        <v>1027</v>
      </c>
      <c r="L6" s="27" t="s">
        <v>1028</v>
      </c>
      <c r="M6" s="27" t="s">
        <v>1029</v>
      </c>
      <c r="N6" s="27" t="s">
        <v>1030</v>
      </c>
      <c r="O6" s="28" t="s">
        <v>1031</v>
      </c>
      <c r="P6" s="28" t="s">
        <v>1032</v>
      </c>
      <c r="Q6" s="28" t="s">
        <v>1033</v>
      </c>
      <c r="R6" s="28" t="s">
        <v>1034</v>
      </c>
      <c r="S6" s="28" t="s">
        <v>1035</v>
      </c>
      <c r="T6" s="28" t="s">
        <v>1036</v>
      </c>
      <c r="U6" s="20" t="s">
        <v>1003</v>
      </c>
      <c r="V6" s="5" t="s">
        <v>1102</v>
      </c>
      <c r="W6" s="5" t="s">
        <v>1103</v>
      </c>
      <c r="X6" s="5" t="s">
        <v>1039</v>
      </c>
      <c r="Y6" s="5" t="s">
        <v>1040</v>
      </c>
      <c r="Z6" s="32" t="s">
        <v>1041</v>
      </c>
      <c r="AA6" s="32" t="s">
        <v>1042</v>
      </c>
      <c r="AB6" s="32" t="s">
        <v>1033</v>
      </c>
      <c r="AC6" s="32" t="s">
        <v>1035</v>
      </c>
      <c r="AD6" s="32" t="s">
        <v>1036</v>
      </c>
      <c r="AE6" s="32" t="s">
        <v>1043</v>
      </c>
      <c r="AF6" s="32" t="s">
        <v>1044</v>
      </c>
      <c r="AG6" s="5" t="s">
        <v>1102</v>
      </c>
      <c r="AH6" s="5" t="s">
        <v>1103</v>
      </c>
      <c r="AI6" s="5" t="s">
        <v>1039</v>
      </c>
      <c r="AJ6" s="5" t="s">
        <v>1040</v>
      </c>
      <c r="AK6" s="36" t="s">
        <v>1045</v>
      </c>
      <c r="AL6" s="25" t="s">
        <v>1046</v>
      </c>
      <c r="AM6" s="25" t="s">
        <v>1047</v>
      </c>
      <c r="AN6" s="25" t="s">
        <v>1048</v>
      </c>
      <c r="AO6" s="25" t="s">
        <v>1049</v>
      </c>
      <c r="AP6" s="36" t="s">
        <v>1050</v>
      </c>
      <c r="AQ6" s="36" t="s">
        <v>1005</v>
      </c>
      <c r="AR6" s="7" t="s">
        <v>1051</v>
      </c>
      <c r="AS6" s="8" t="s">
        <v>1052</v>
      </c>
      <c r="AT6" s="8" t="s">
        <v>1053</v>
      </c>
      <c r="AU6" s="8" t="s">
        <v>1006</v>
      </c>
      <c r="AV6" s="8" t="s">
        <v>1054</v>
      </c>
      <c r="AW6" s="8" t="s">
        <v>1055</v>
      </c>
      <c r="AX6" s="8" t="s">
        <v>1056</v>
      </c>
      <c r="AY6" s="8" t="s">
        <v>1057</v>
      </c>
      <c r="AZ6" s="8" t="s">
        <v>1058</v>
      </c>
      <c r="BA6" s="8" t="s">
        <v>1059</v>
      </c>
      <c r="BB6" s="8" t="s">
        <v>1060</v>
      </c>
      <c r="BC6" s="8" t="s">
        <v>1061</v>
      </c>
      <c r="BD6" s="8" t="s">
        <v>1062</v>
      </c>
      <c r="BE6" s="8" t="s">
        <v>1063</v>
      </c>
      <c r="BF6" s="8" t="s">
        <v>1064</v>
      </c>
      <c r="BG6" s="8" t="s">
        <v>1065</v>
      </c>
      <c r="BH6" s="8" t="s">
        <v>1066</v>
      </c>
      <c r="BI6" s="8" t="s">
        <v>1067</v>
      </c>
      <c r="BJ6" s="8" t="s">
        <v>1066</v>
      </c>
      <c r="BK6" s="8" t="s">
        <v>1068</v>
      </c>
      <c r="BL6" s="8" t="s">
        <v>1069</v>
      </c>
      <c r="BM6" s="8" t="s">
        <v>1070</v>
      </c>
      <c r="BN6" s="8" t="s">
        <v>1066</v>
      </c>
      <c r="BO6" s="8" t="s">
        <v>1071</v>
      </c>
      <c r="BP6" s="39" t="s">
        <v>1046</v>
      </c>
      <c r="BQ6" s="39" t="s">
        <v>1072</v>
      </c>
      <c r="BR6" s="39" t="s">
        <v>1073</v>
      </c>
      <c r="BS6" s="39" t="s">
        <v>1074</v>
      </c>
      <c r="BT6" s="39" t="s">
        <v>1075</v>
      </c>
      <c r="BU6" s="39" t="s">
        <v>1076</v>
      </c>
      <c r="BV6" s="39" t="s">
        <v>1077</v>
      </c>
      <c r="BW6" s="8" t="s">
        <v>1078</v>
      </c>
    </row>
    <row r="7" spans="1:75" ht="60" customHeight="1" x14ac:dyDescent="0.25">
      <c r="A7" s="29">
        <v>32</v>
      </c>
      <c r="B7" s="29">
        <v>24</v>
      </c>
      <c r="C7" s="30" t="s">
        <v>1079</v>
      </c>
      <c r="D7" s="30" t="s">
        <v>45</v>
      </c>
      <c r="E7" s="30" t="s">
        <v>10</v>
      </c>
      <c r="F7" s="30" t="s">
        <v>10</v>
      </c>
      <c r="G7" s="30" t="s">
        <v>92</v>
      </c>
      <c r="H7" s="30" t="s">
        <v>1080</v>
      </c>
      <c r="I7" s="30"/>
      <c r="J7" s="30" t="s">
        <v>48</v>
      </c>
      <c r="K7" s="30" t="s">
        <v>48</v>
      </c>
      <c r="L7" s="30">
        <v>0</v>
      </c>
      <c r="M7" s="30">
        <v>0</v>
      </c>
      <c r="N7" s="30">
        <v>0</v>
      </c>
      <c r="O7" s="30" t="s">
        <v>48</v>
      </c>
      <c r="P7" s="30" t="s">
        <v>48</v>
      </c>
      <c r="Q7" s="29" t="s">
        <v>48</v>
      </c>
      <c r="R7" s="29">
        <v>0</v>
      </c>
      <c r="S7" s="29">
        <v>0</v>
      </c>
      <c r="T7" s="29">
        <v>0</v>
      </c>
      <c r="U7" s="13" t="s">
        <v>1104</v>
      </c>
      <c r="V7" s="11"/>
      <c r="W7" s="11"/>
      <c r="X7" s="11"/>
      <c r="Y7" s="11"/>
      <c r="Z7" s="30" t="s">
        <v>94</v>
      </c>
      <c r="AA7" s="30" t="s">
        <v>95</v>
      </c>
      <c r="AB7" s="30" t="s">
        <v>96</v>
      </c>
      <c r="AC7" s="33">
        <v>18000000000</v>
      </c>
      <c r="AD7" s="33">
        <v>35000000000</v>
      </c>
      <c r="AE7" s="30"/>
      <c r="AF7" s="34" t="s">
        <v>97</v>
      </c>
      <c r="AG7" s="11"/>
      <c r="AH7" s="11"/>
      <c r="AI7" s="11"/>
      <c r="AJ7" s="11"/>
      <c r="AK7" s="30" t="s">
        <v>58</v>
      </c>
      <c r="AL7" s="29" t="s">
        <v>59</v>
      </c>
      <c r="AM7" s="29">
        <v>2299</v>
      </c>
      <c r="AN7" s="29" t="s">
        <v>60</v>
      </c>
      <c r="AO7" s="29" t="s">
        <v>61</v>
      </c>
      <c r="AP7" s="30" t="s">
        <v>11</v>
      </c>
      <c r="AQ7" s="30" t="s">
        <v>9</v>
      </c>
      <c r="AR7" s="13" t="s">
        <v>62</v>
      </c>
      <c r="AS7" s="18" t="s">
        <v>1082</v>
      </c>
      <c r="AT7" s="15" t="s">
        <v>98</v>
      </c>
      <c r="AU7" s="15"/>
      <c r="AV7" s="13" t="s">
        <v>229</v>
      </c>
      <c r="AW7" s="9" t="s">
        <v>1083</v>
      </c>
      <c r="AX7" s="13" t="s">
        <v>63</v>
      </c>
      <c r="AY7" s="9" t="s">
        <v>1084</v>
      </c>
      <c r="AZ7" s="13" t="s">
        <v>63</v>
      </c>
      <c r="BA7" s="9" t="s">
        <v>1085</v>
      </c>
      <c r="BB7" s="13" t="s">
        <v>63</v>
      </c>
      <c r="BC7" s="9" t="s">
        <v>297</v>
      </c>
      <c r="BD7" s="13" t="s">
        <v>230</v>
      </c>
      <c r="BE7" s="9" t="s">
        <v>252</v>
      </c>
      <c r="BF7" s="14" t="s">
        <v>1086</v>
      </c>
      <c r="BG7" s="9" t="s">
        <v>65</v>
      </c>
      <c r="BH7" s="13" t="s">
        <v>1087</v>
      </c>
      <c r="BI7" s="9"/>
      <c r="BJ7" s="13"/>
      <c r="BK7" s="9"/>
      <c r="BL7" s="9"/>
      <c r="BM7" s="9"/>
      <c r="BN7" s="13"/>
      <c r="BO7" s="9" t="s">
        <v>64</v>
      </c>
      <c r="BP7" s="29" t="s">
        <v>99</v>
      </c>
      <c r="BQ7" s="40">
        <v>6000000</v>
      </c>
      <c r="BR7" s="41">
        <v>12</v>
      </c>
      <c r="BS7" s="41" t="s">
        <v>1088</v>
      </c>
      <c r="BT7" s="41" t="s">
        <v>65</v>
      </c>
      <c r="BU7" s="41" t="s">
        <v>66</v>
      </c>
      <c r="BV7" s="42">
        <v>70600000</v>
      </c>
      <c r="BW7" s="17">
        <v>24000000</v>
      </c>
    </row>
    <row r="8" spans="1:75" ht="60" customHeight="1" x14ac:dyDescent="0.25">
      <c r="A8" s="29">
        <v>33</v>
      </c>
      <c r="B8" s="29">
        <v>24</v>
      </c>
      <c r="C8" s="30" t="s">
        <v>1079</v>
      </c>
      <c r="D8" s="30" t="s">
        <v>45</v>
      </c>
      <c r="E8" s="30" t="s">
        <v>10</v>
      </c>
      <c r="F8" s="30" t="s">
        <v>10</v>
      </c>
      <c r="G8" s="30" t="s">
        <v>92</v>
      </c>
      <c r="H8" s="30" t="s">
        <v>1080</v>
      </c>
      <c r="I8" s="30"/>
      <c r="J8" s="30" t="s">
        <v>48</v>
      </c>
      <c r="K8" s="30" t="s">
        <v>48</v>
      </c>
      <c r="L8" s="30">
        <v>0</v>
      </c>
      <c r="M8" s="30">
        <v>0</v>
      </c>
      <c r="N8" s="30">
        <v>0</v>
      </c>
      <c r="O8" s="30" t="s">
        <v>48</v>
      </c>
      <c r="P8" s="30" t="s">
        <v>48</v>
      </c>
      <c r="Q8" s="29" t="s">
        <v>48</v>
      </c>
      <c r="R8" s="29">
        <v>0</v>
      </c>
      <c r="S8" s="29">
        <v>0</v>
      </c>
      <c r="T8" s="29">
        <v>0</v>
      </c>
      <c r="U8" s="13" t="s">
        <v>1104</v>
      </c>
      <c r="V8" s="11"/>
      <c r="W8" s="11"/>
      <c r="X8" s="11"/>
      <c r="Y8" s="11"/>
      <c r="Z8" s="30" t="s">
        <v>100</v>
      </c>
      <c r="AA8" s="30" t="s">
        <v>101</v>
      </c>
      <c r="AB8" s="30" t="s">
        <v>96</v>
      </c>
      <c r="AC8" s="35">
        <v>0</v>
      </c>
      <c r="AD8" s="35">
        <v>3</v>
      </c>
      <c r="AE8" s="30"/>
      <c r="AF8" s="30" t="s">
        <v>102</v>
      </c>
      <c r="AG8" s="11"/>
      <c r="AH8" s="11"/>
      <c r="AI8" s="11"/>
      <c r="AJ8" s="11"/>
      <c r="AK8" s="30" t="s">
        <v>58</v>
      </c>
      <c r="AL8" s="29" t="s">
        <v>59</v>
      </c>
      <c r="AM8" s="29">
        <v>2299</v>
      </c>
      <c r="AN8" s="29" t="s">
        <v>60</v>
      </c>
      <c r="AO8" s="29" t="s">
        <v>61</v>
      </c>
      <c r="AP8" s="30" t="s">
        <v>11</v>
      </c>
      <c r="AQ8" s="30" t="s">
        <v>9</v>
      </c>
      <c r="AR8" s="13" t="s">
        <v>62</v>
      </c>
      <c r="AS8" s="18" t="s">
        <v>1089</v>
      </c>
      <c r="AT8" s="15" t="s">
        <v>103</v>
      </c>
      <c r="AU8" s="15"/>
      <c r="AV8" s="13" t="s">
        <v>229</v>
      </c>
      <c r="AW8" s="9" t="s">
        <v>1083</v>
      </c>
      <c r="AX8" s="13" t="s">
        <v>63</v>
      </c>
      <c r="AY8" s="9" t="s">
        <v>1084</v>
      </c>
      <c r="AZ8" s="13" t="s">
        <v>63</v>
      </c>
      <c r="BA8" s="9" t="s">
        <v>1085</v>
      </c>
      <c r="BB8" s="13" t="s">
        <v>63</v>
      </c>
      <c r="BC8" s="9" t="s">
        <v>297</v>
      </c>
      <c r="BD8" s="13" t="s">
        <v>230</v>
      </c>
      <c r="BE8" s="9" t="s">
        <v>252</v>
      </c>
      <c r="BF8" s="14" t="s">
        <v>1086</v>
      </c>
      <c r="BG8" s="9" t="s">
        <v>65</v>
      </c>
      <c r="BH8" s="13" t="s">
        <v>1087</v>
      </c>
      <c r="BI8" s="9"/>
      <c r="BJ8" s="13"/>
      <c r="BK8" s="9"/>
      <c r="BL8" s="9"/>
      <c r="BM8" s="9"/>
      <c r="BN8" s="13"/>
      <c r="BO8" s="9" t="s">
        <v>64</v>
      </c>
      <c r="BP8" s="29" t="s">
        <v>99</v>
      </c>
      <c r="BQ8" s="40">
        <v>7000000</v>
      </c>
      <c r="BR8" s="41">
        <v>12</v>
      </c>
      <c r="BS8" s="41" t="s">
        <v>1088</v>
      </c>
      <c r="BT8" s="41" t="s">
        <v>65</v>
      </c>
      <c r="BU8" s="41" t="s">
        <v>66</v>
      </c>
      <c r="BV8" s="42">
        <v>82400000</v>
      </c>
      <c r="BW8" s="17">
        <v>28000000</v>
      </c>
    </row>
    <row r="9" spans="1:75" ht="60" customHeight="1" x14ac:dyDescent="0.25">
      <c r="A9" s="29">
        <v>34</v>
      </c>
      <c r="B9" s="29">
        <v>24</v>
      </c>
      <c r="C9" s="30" t="s">
        <v>1079</v>
      </c>
      <c r="D9" s="30" t="s">
        <v>45</v>
      </c>
      <c r="E9" s="30" t="s">
        <v>10</v>
      </c>
      <c r="F9" s="30" t="s">
        <v>10</v>
      </c>
      <c r="G9" s="30" t="s">
        <v>92</v>
      </c>
      <c r="H9" s="30" t="s">
        <v>1080</v>
      </c>
      <c r="I9" s="30"/>
      <c r="J9" s="30" t="s">
        <v>48</v>
      </c>
      <c r="K9" s="30" t="s">
        <v>48</v>
      </c>
      <c r="L9" s="30">
        <v>0</v>
      </c>
      <c r="M9" s="30">
        <v>0</v>
      </c>
      <c r="N9" s="30">
        <v>0</v>
      </c>
      <c r="O9" s="30" t="s">
        <v>48</v>
      </c>
      <c r="P9" s="30" t="s">
        <v>48</v>
      </c>
      <c r="Q9" s="29" t="s">
        <v>48</v>
      </c>
      <c r="R9" s="29">
        <v>0</v>
      </c>
      <c r="S9" s="29">
        <v>0</v>
      </c>
      <c r="T9" s="29">
        <v>0</v>
      </c>
      <c r="U9" s="13" t="s">
        <v>1104</v>
      </c>
      <c r="V9" s="11"/>
      <c r="W9" s="11"/>
      <c r="X9" s="11"/>
      <c r="Y9" s="11"/>
      <c r="Z9" s="30" t="s">
        <v>104</v>
      </c>
      <c r="AA9" s="30" t="s">
        <v>105</v>
      </c>
      <c r="AB9" s="30" t="s">
        <v>96</v>
      </c>
      <c r="AC9" s="35">
        <v>0</v>
      </c>
      <c r="AD9" s="35">
        <v>3</v>
      </c>
      <c r="AE9" s="30"/>
      <c r="AF9" s="30" t="s">
        <v>106</v>
      </c>
      <c r="AG9" s="11"/>
      <c r="AH9" s="11"/>
      <c r="AI9" s="11"/>
      <c r="AJ9" s="11"/>
      <c r="AK9" s="30" t="s">
        <v>58</v>
      </c>
      <c r="AL9" s="29" t="s">
        <v>59</v>
      </c>
      <c r="AM9" s="29">
        <v>2299</v>
      </c>
      <c r="AN9" s="29" t="s">
        <v>60</v>
      </c>
      <c r="AO9" s="29" t="s">
        <v>61</v>
      </c>
      <c r="AP9" s="30" t="s">
        <v>11</v>
      </c>
      <c r="AQ9" s="30" t="s">
        <v>9</v>
      </c>
      <c r="AR9" s="13" t="s">
        <v>62</v>
      </c>
      <c r="AS9" s="18" t="s">
        <v>1090</v>
      </c>
      <c r="AT9" s="15" t="s">
        <v>107</v>
      </c>
      <c r="AU9" s="15"/>
      <c r="AV9" s="13" t="s">
        <v>229</v>
      </c>
      <c r="AW9" s="9" t="s">
        <v>1083</v>
      </c>
      <c r="AX9" s="13" t="s">
        <v>63</v>
      </c>
      <c r="AY9" s="9" t="s">
        <v>1084</v>
      </c>
      <c r="AZ9" s="13" t="s">
        <v>63</v>
      </c>
      <c r="BA9" s="9" t="s">
        <v>1085</v>
      </c>
      <c r="BB9" s="13" t="s">
        <v>63</v>
      </c>
      <c r="BC9" s="9" t="s">
        <v>297</v>
      </c>
      <c r="BD9" s="13" t="s">
        <v>230</v>
      </c>
      <c r="BE9" s="9" t="s">
        <v>252</v>
      </c>
      <c r="BF9" s="14" t="s">
        <v>1086</v>
      </c>
      <c r="BG9" s="9" t="s">
        <v>65</v>
      </c>
      <c r="BH9" s="13" t="s">
        <v>1087</v>
      </c>
      <c r="BI9" s="9"/>
      <c r="BJ9" s="13"/>
      <c r="BK9" s="9"/>
      <c r="BL9" s="9"/>
      <c r="BM9" s="9"/>
      <c r="BN9" s="13"/>
      <c r="BO9" s="9" t="s">
        <v>64</v>
      </c>
      <c r="BP9" s="29" t="s">
        <v>99</v>
      </c>
      <c r="BQ9" s="40">
        <v>9000000</v>
      </c>
      <c r="BR9" s="41">
        <v>12</v>
      </c>
      <c r="BS9" s="41" t="s">
        <v>1088</v>
      </c>
      <c r="BT9" s="41" t="s">
        <v>65</v>
      </c>
      <c r="BU9" s="41" t="s">
        <v>66</v>
      </c>
      <c r="BV9" s="42">
        <v>105900000</v>
      </c>
      <c r="BW9" s="17">
        <v>36000000</v>
      </c>
    </row>
    <row r="10" spans="1:75" ht="60" customHeight="1" x14ac:dyDescent="0.25">
      <c r="A10" s="29">
        <v>35</v>
      </c>
      <c r="B10" s="29">
        <v>24</v>
      </c>
      <c r="C10" s="30" t="s">
        <v>1079</v>
      </c>
      <c r="D10" s="30" t="s">
        <v>45</v>
      </c>
      <c r="E10" s="30" t="s">
        <v>10</v>
      </c>
      <c r="F10" s="30" t="s">
        <v>10</v>
      </c>
      <c r="G10" s="30" t="s">
        <v>92</v>
      </c>
      <c r="H10" s="30" t="s">
        <v>1080</v>
      </c>
      <c r="I10" s="30"/>
      <c r="J10" s="30" t="s">
        <v>48</v>
      </c>
      <c r="K10" s="30" t="s">
        <v>48</v>
      </c>
      <c r="L10" s="30">
        <v>0</v>
      </c>
      <c r="M10" s="30">
        <v>0</v>
      </c>
      <c r="N10" s="30">
        <v>0</v>
      </c>
      <c r="O10" s="30" t="s">
        <v>48</v>
      </c>
      <c r="P10" s="30" t="s">
        <v>48</v>
      </c>
      <c r="Q10" s="29" t="s">
        <v>48</v>
      </c>
      <c r="R10" s="29">
        <v>0</v>
      </c>
      <c r="S10" s="29">
        <v>0</v>
      </c>
      <c r="T10" s="29">
        <v>0</v>
      </c>
      <c r="U10" s="13" t="s">
        <v>1104</v>
      </c>
      <c r="V10" s="11"/>
      <c r="W10" s="11"/>
      <c r="X10" s="11"/>
      <c r="Y10" s="11"/>
      <c r="Z10" s="30"/>
      <c r="AA10" s="30"/>
      <c r="AB10" s="30"/>
      <c r="AC10" s="35"/>
      <c r="AD10" s="35"/>
      <c r="AE10" s="30"/>
      <c r="AF10" s="30"/>
      <c r="AG10" s="11"/>
      <c r="AH10" s="11"/>
      <c r="AI10" s="11"/>
      <c r="AJ10" s="11"/>
      <c r="AK10" s="30" t="s">
        <v>58</v>
      </c>
      <c r="AL10" s="29" t="s">
        <v>59</v>
      </c>
      <c r="AM10" s="29">
        <v>2299</v>
      </c>
      <c r="AN10" s="29" t="s">
        <v>60</v>
      </c>
      <c r="AO10" s="29" t="s">
        <v>61</v>
      </c>
      <c r="AP10" s="30" t="s">
        <v>11</v>
      </c>
      <c r="AQ10" s="30" t="s">
        <v>9</v>
      </c>
      <c r="AR10" s="13" t="s">
        <v>62</v>
      </c>
      <c r="AS10" s="15"/>
      <c r="AT10" s="15" t="s">
        <v>108</v>
      </c>
      <c r="AU10" s="15"/>
      <c r="AV10" s="13" t="s">
        <v>229</v>
      </c>
      <c r="AW10" s="9" t="s">
        <v>1083</v>
      </c>
      <c r="AX10" s="13" t="s">
        <v>63</v>
      </c>
      <c r="AY10" s="9" t="s">
        <v>1084</v>
      </c>
      <c r="AZ10" s="13" t="s">
        <v>63</v>
      </c>
      <c r="BA10" s="9" t="s">
        <v>1085</v>
      </c>
      <c r="BB10" s="13" t="s">
        <v>63</v>
      </c>
      <c r="BC10" s="9" t="s">
        <v>127</v>
      </c>
      <c r="BD10" s="13" t="s">
        <v>1091</v>
      </c>
      <c r="BE10" s="9" t="s">
        <v>253</v>
      </c>
      <c r="BF10" s="14" t="s">
        <v>1086</v>
      </c>
      <c r="BG10" s="9" t="s">
        <v>76</v>
      </c>
      <c r="BH10" s="13" t="s">
        <v>1092</v>
      </c>
      <c r="BI10" s="9"/>
      <c r="BJ10" s="13"/>
      <c r="BK10" s="9"/>
      <c r="BL10" s="9"/>
      <c r="BM10" s="9"/>
      <c r="BN10" s="13"/>
      <c r="BO10" s="9" t="s">
        <v>75</v>
      </c>
      <c r="BP10" s="29" t="s">
        <v>99</v>
      </c>
      <c r="BQ10" s="40">
        <v>34380000</v>
      </c>
      <c r="BR10" s="41">
        <v>1</v>
      </c>
      <c r="BS10" s="41" t="s">
        <v>1088</v>
      </c>
      <c r="BT10" s="41" t="s">
        <v>76</v>
      </c>
      <c r="BU10" s="41" t="s">
        <v>77</v>
      </c>
      <c r="BV10" s="42">
        <v>34380000</v>
      </c>
      <c r="BW10" s="17">
        <v>34380000</v>
      </c>
    </row>
    <row r="11" spans="1:75" ht="60" customHeight="1" x14ac:dyDescent="0.25">
      <c r="A11" s="29">
        <v>36</v>
      </c>
      <c r="B11" s="29">
        <v>24</v>
      </c>
      <c r="C11" s="30" t="s">
        <v>1079</v>
      </c>
      <c r="D11" s="30" t="s">
        <v>45</v>
      </c>
      <c r="E11" s="30" t="s">
        <v>10</v>
      </c>
      <c r="F11" s="30" t="s">
        <v>10</v>
      </c>
      <c r="G11" s="30" t="s">
        <v>92</v>
      </c>
      <c r="H11" s="30" t="s">
        <v>1080</v>
      </c>
      <c r="I11" s="30"/>
      <c r="J11" s="30" t="s">
        <v>48</v>
      </c>
      <c r="K11" s="30" t="s">
        <v>48</v>
      </c>
      <c r="L11" s="30">
        <v>0</v>
      </c>
      <c r="M11" s="30">
        <v>0</v>
      </c>
      <c r="N11" s="30">
        <v>0</v>
      </c>
      <c r="O11" s="30" t="s">
        <v>48</v>
      </c>
      <c r="P11" s="30" t="s">
        <v>48</v>
      </c>
      <c r="Q11" s="29" t="s">
        <v>48</v>
      </c>
      <c r="R11" s="29">
        <v>0</v>
      </c>
      <c r="S11" s="29">
        <v>0</v>
      </c>
      <c r="T11" s="29">
        <v>0</v>
      </c>
      <c r="U11" s="13" t="s">
        <v>1104</v>
      </c>
      <c r="V11" s="11"/>
      <c r="W11" s="11"/>
      <c r="X11" s="11"/>
      <c r="Y11" s="11"/>
      <c r="Z11" s="30"/>
      <c r="AA11" s="30"/>
      <c r="AB11" s="30"/>
      <c r="AC11" s="35"/>
      <c r="AD11" s="35"/>
      <c r="AE11" s="30"/>
      <c r="AF11" s="30"/>
      <c r="AG11" s="11"/>
      <c r="AH11" s="11"/>
      <c r="AI11" s="11"/>
      <c r="AJ11" s="11"/>
      <c r="AK11" s="30" t="s">
        <v>58</v>
      </c>
      <c r="AL11" s="29" t="s">
        <v>59</v>
      </c>
      <c r="AM11" s="29">
        <v>2299</v>
      </c>
      <c r="AN11" s="29" t="s">
        <v>60</v>
      </c>
      <c r="AO11" s="29" t="s">
        <v>61</v>
      </c>
      <c r="AP11" s="30" t="s">
        <v>11</v>
      </c>
      <c r="AQ11" s="30" t="s">
        <v>9</v>
      </c>
      <c r="AR11" s="13" t="s">
        <v>62</v>
      </c>
      <c r="AS11" s="15"/>
      <c r="AT11" s="15" t="s">
        <v>108</v>
      </c>
      <c r="AU11" s="15"/>
      <c r="AV11" s="13" t="s">
        <v>229</v>
      </c>
      <c r="AW11" s="9" t="s">
        <v>1083</v>
      </c>
      <c r="AX11" s="13" t="s">
        <v>63</v>
      </c>
      <c r="AY11" s="9" t="s">
        <v>1084</v>
      </c>
      <c r="AZ11" s="13" t="s">
        <v>63</v>
      </c>
      <c r="BA11" s="9" t="s">
        <v>1085</v>
      </c>
      <c r="BB11" s="13" t="s">
        <v>63</v>
      </c>
      <c r="BC11" s="9" t="s">
        <v>127</v>
      </c>
      <c r="BD11" s="13" t="s">
        <v>1091</v>
      </c>
      <c r="BE11" s="9" t="s">
        <v>253</v>
      </c>
      <c r="BF11" s="14" t="s">
        <v>1086</v>
      </c>
      <c r="BG11" s="9" t="s">
        <v>79</v>
      </c>
      <c r="BH11" s="13" t="s">
        <v>1086</v>
      </c>
      <c r="BI11" s="9"/>
      <c r="BJ11" s="13"/>
      <c r="BK11" s="9"/>
      <c r="BL11" s="9"/>
      <c r="BM11" s="9"/>
      <c r="BN11" s="13"/>
      <c r="BO11" s="9" t="s">
        <v>78</v>
      </c>
      <c r="BP11" s="29" t="s">
        <v>99</v>
      </c>
      <c r="BQ11" s="40">
        <v>16616999.999999998</v>
      </c>
      <c r="BR11" s="41">
        <v>1</v>
      </c>
      <c r="BS11" s="41" t="s">
        <v>1088</v>
      </c>
      <c r="BT11" s="41" t="s">
        <v>79</v>
      </c>
      <c r="BU11" s="41" t="s">
        <v>80</v>
      </c>
      <c r="BV11" s="42">
        <v>16616999.999999998</v>
      </c>
      <c r="BW11" s="17">
        <v>16617000</v>
      </c>
    </row>
    <row r="12" spans="1:75" ht="60" customHeight="1" x14ac:dyDescent="0.25">
      <c r="A12" s="29">
        <v>37</v>
      </c>
      <c r="B12" s="29">
        <v>24</v>
      </c>
      <c r="C12" s="30" t="s">
        <v>1079</v>
      </c>
      <c r="D12" s="30" t="s">
        <v>45</v>
      </c>
      <c r="E12" s="30" t="s">
        <v>10</v>
      </c>
      <c r="F12" s="30" t="s">
        <v>10</v>
      </c>
      <c r="G12" s="30" t="s">
        <v>92</v>
      </c>
      <c r="H12" s="30" t="s">
        <v>1080</v>
      </c>
      <c r="I12" s="30"/>
      <c r="J12" s="30" t="s">
        <v>48</v>
      </c>
      <c r="K12" s="30" t="s">
        <v>48</v>
      </c>
      <c r="L12" s="30">
        <v>0</v>
      </c>
      <c r="M12" s="30">
        <v>0</v>
      </c>
      <c r="N12" s="30">
        <v>0</v>
      </c>
      <c r="O12" s="30" t="s">
        <v>48</v>
      </c>
      <c r="P12" s="30" t="s">
        <v>48</v>
      </c>
      <c r="Q12" s="29" t="s">
        <v>48</v>
      </c>
      <c r="R12" s="29">
        <v>0</v>
      </c>
      <c r="S12" s="29">
        <v>0</v>
      </c>
      <c r="T12" s="29">
        <v>0</v>
      </c>
      <c r="U12" s="13" t="s">
        <v>1104</v>
      </c>
      <c r="V12" s="11"/>
      <c r="W12" s="11"/>
      <c r="X12" s="11"/>
      <c r="Y12" s="11"/>
      <c r="Z12" s="30"/>
      <c r="AA12" s="30"/>
      <c r="AB12" s="30"/>
      <c r="AC12" s="35"/>
      <c r="AD12" s="35"/>
      <c r="AE12" s="30"/>
      <c r="AF12" s="30"/>
      <c r="AG12" s="11"/>
      <c r="AH12" s="11"/>
      <c r="AI12" s="11"/>
      <c r="AJ12" s="11"/>
      <c r="AK12" s="30" t="s">
        <v>58</v>
      </c>
      <c r="AL12" s="29" t="s">
        <v>59</v>
      </c>
      <c r="AM12" s="29">
        <v>2299</v>
      </c>
      <c r="AN12" s="29" t="s">
        <v>60</v>
      </c>
      <c r="AO12" s="29" t="s">
        <v>61</v>
      </c>
      <c r="AP12" s="30" t="s">
        <v>11</v>
      </c>
      <c r="AQ12" s="30" t="s">
        <v>9</v>
      </c>
      <c r="AR12" s="13" t="s">
        <v>62</v>
      </c>
      <c r="AS12" s="15"/>
      <c r="AT12" s="15" t="s">
        <v>108</v>
      </c>
      <c r="AU12" s="15"/>
      <c r="AV12" s="13" t="s">
        <v>229</v>
      </c>
      <c r="AW12" s="9" t="s">
        <v>1083</v>
      </c>
      <c r="AX12" s="13" t="s">
        <v>63</v>
      </c>
      <c r="AY12" s="9" t="s">
        <v>1084</v>
      </c>
      <c r="AZ12" s="13" t="s">
        <v>63</v>
      </c>
      <c r="BA12" s="9" t="s">
        <v>1085</v>
      </c>
      <c r="BB12" s="13" t="s">
        <v>63</v>
      </c>
      <c r="BC12" s="9" t="s">
        <v>127</v>
      </c>
      <c r="BD12" s="13" t="s">
        <v>1091</v>
      </c>
      <c r="BE12" s="9" t="s">
        <v>253</v>
      </c>
      <c r="BF12" s="14" t="s">
        <v>1086</v>
      </c>
      <c r="BG12" s="9" t="s">
        <v>82</v>
      </c>
      <c r="BH12" s="13" t="s">
        <v>1093</v>
      </c>
      <c r="BI12" s="9"/>
      <c r="BJ12" s="13"/>
      <c r="BK12" s="9"/>
      <c r="BL12" s="9"/>
      <c r="BM12" s="9"/>
      <c r="BN12" s="13"/>
      <c r="BO12" s="9" t="s">
        <v>81</v>
      </c>
      <c r="BP12" s="29" t="s">
        <v>99</v>
      </c>
      <c r="BQ12" s="40">
        <v>573000</v>
      </c>
      <c r="BR12" s="41">
        <v>1</v>
      </c>
      <c r="BS12" s="41" t="s">
        <v>1088</v>
      </c>
      <c r="BT12" s="41" t="s">
        <v>82</v>
      </c>
      <c r="BU12" s="41" t="s">
        <v>83</v>
      </c>
      <c r="BV12" s="42">
        <v>573000</v>
      </c>
      <c r="BW12" s="17">
        <v>573000</v>
      </c>
    </row>
    <row r="13" spans="1:75" ht="60" customHeight="1" x14ac:dyDescent="0.25">
      <c r="A13" s="29">
        <v>38</v>
      </c>
      <c r="B13" s="29">
        <v>24</v>
      </c>
      <c r="C13" s="30" t="s">
        <v>1079</v>
      </c>
      <c r="D13" s="30" t="s">
        <v>45</v>
      </c>
      <c r="E13" s="30" t="s">
        <v>10</v>
      </c>
      <c r="F13" s="30" t="s">
        <v>10</v>
      </c>
      <c r="G13" s="30" t="s">
        <v>92</v>
      </c>
      <c r="H13" s="30" t="s">
        <v>1080</v>
      </c>
      <c r="I13" s="30"/>
      <c r="J13" s="30" t="s">
        <v>48</v>
      </c>
      <c r="K13" s="30" t="s">
        <v>48</v>
      </c>
      <c r="L13" s="30">
        <v>0</v>
      </c>
      <c r="M13" s="30">
        <v>0</v>
      </c>
      <c r="N13" s="30">
        <v>0</v>
      </c>
      <c r="O13" s="30" t="s">
        <v>48</v>
      </c>
      <c r="P13" s="30" t="s">
        <v>48</v>
      </c>
      <c r="Q13" s="29" t="s">
        <v>48</v>
      </c>
      <c r="R13" s="29">
        <v>0</v>
      </c>
      <c r="S13" s="29">
        <v>0</v>
      </c>
      <c r="T13" s="29">
        <v>0</v>
      </c>
      <c r="U13" s="13" t="s">
        <v>1104</v>
      </c>
      <c r="V13" s="11"/>
      <c r="W13" s="11"/>
      <c r="X13" s="11"/>
      <c r="Y13" s="11"/>
      <c r="Z13" s="30"/>
      <c r="AA13" s="30"/>
      <c r="AB13" s="30"/>
      <c r="AC13" s="35"/>
      <c r="AD13" s="35"/>
      <c r="AE13" s="30"/>
      <c r="AF13" s="30"/>
      <c r="AG13" s="11"/>
      <c r="AH13" s="11"/>
      <c r="AI13" s="11"/>
      <c r="AJ13" s="11"/>
      <c r="AK13" s="30" t="s">
        <v>58</v>
      </c>
      <c r="AL13" s="29" t="s">
        <v>59</v>
      </c>
      <c r="AM13" s="29">
        <v>2299</v>
      </c>
      <c r="AN13" s="29" t="s">
        <v>60</v>
      </c>
      <c r="AO13" s="29" t="s">
        <v>61</v>
      </c>
      <c r="AP13" s="30" t="s">
        <v>11</v>
      </c>
      <c r="AQ13" s="30" t="s">
        <v>9</v>
      </c>
      <c r="AR13" s="13" t="s">
        <v>62</v>
      </c>
      <c r="AS13" s="15"/>
      <c r="AT13" s="15" t="s">
        <v>108</v>
      </c>
      <c r="AU13" s="15"/>
      <c r="AV13" s="13" t="s">
        <v>229</v>
      </c>
      <c r="AW13" s="9" t="s">
        <v>1083</v>
      </c>
      <c r="AX13" s="13" t="s">
        <v>63</v>
      </c>
      <c r="AY13" s="9" t="s">
        <v>1084</v>
      </c>
      <c r="AZ13" s="13" t="s">
        <v>63</v>
      </c>
      <c r="BA13" s="9" t="s">
        <v>1085</v>
      </c>
      <c r="BB13" s="13" t="s">
        <v>63</v>
      </c>
      <c r="BC13" s="9" t="s">
        <v>127</v>
      </c>
      <c r="BD13" s="13" t="s">
        <v>1091</v>
      </c>
      <c r="BE13" s="9" t="s">
        <v>73</v>
      </c>
      <c r="BF13" s="14" t="s">
        <v>1093</v>
      </c>
      <c r="BG13" s="9"/>
      <c r="BH13" s="13"/>
      <c r="BI13" s="9"/>
      <c r="BJ13" s="13"/>
      <c r="BK13" s="9"/>
      <c r="BL13" s="9"/>
      <c r="BM13" s="9"/>
      <c r="BN13" s="13"/>
      <c r="BO13" s="9" t="s">
        <v>84</v>
      </c>
      <c r="BP13" s="29" t="s">
        <v>99</v>
      </c>
      <c r="BQ13" s="40">
        <v>5730000</v>
      </c>
      <c r="BR13" s="41">
        <v>1</v>
      </c>
      <c r="BS13" s="41" t="s">
        <v>1088</v>
      </c>
      <c r="BT13" s="41" t="s">
        <v>73</v>
      </c>
      <c r="BU13" s="41" t="s">
        <v>74</v>
      </c>
      <c r="BV13" s="42">
        <v>5530000</v>
      </c>
      <c r="BW13" s="17">
        <v>5530000</v>
      </c>
    </row>
    <row r="14" spans="1:75" ht="60" customHeight="1" x14ac:dyDescent="0.25">
      <c r="A14" s="29">
        <v>39</v>
      </c>
      <c r="B14" s="29">
        <v>24</v>
      </c>
      <c r="C14" s="30" t="s">
        <v>1079</v>
      </c>
      <c r="D14" s="30" t="s">
        <v>45</v>
      </c>
      <c r="E14" s="30" t="s">
        <v>10</v>
      </c>
      <c r="F14" s="30" t="s">
        <v>10</v>
      </c>
      <c r="G14" s="30" t="s">
        <v>92</v>
      </c>
      <c r="H14" s="30" t="s">
        <v>1080</v>
      </c>
      <c r="I14" s="30"/>
      <c r="J14" s="30" t="s">
        <v>48</v>
      </c>
      <c r="K14" s="30" t="s">
        <v>48</v>
      </c>
      <c r="L14" s="30">
        <v>0</v>
      </c>
      <c r="M14" s="30">
        <v>0</v>
      </c>
      <c r="N14" s="30">
        <v>0</v>
      </c>
      <c r="O14" s="30" t="s">
        <v>48</v>
      </c>
      <c r="P14" s="30" t="s">
        <v>48</v>
      </c>
      <c r="Q14" s="29" t="s">
        <v>48</v>
      </c>
      <c r="R14" s="29">
        <v>0</v>
      </c>
      <c r="S14" s="29">
        <v>0</v>
      </c>
      <c r="T14" s="29">
        <v>0</v>
      </c>
      <c r="U14" s="13" t="s">
        <v>1104</v>
      </c>
      <c r="V14" s="11"/>
      <c r="W14" s="11"/>
      <c r="X14" s="11"/>
      <c r="Y14" s="11"/>
      <c r="Z14" s="30"/>
      <c r="AA14" s="30"/>
      <c r="AB14" s="30"/>
      <c r="AC14" s="35"/>
      <c r="AD14" s="35"/>
      <c r="AE14" s="30"/>
      <c r="AF14" s="30"/>
      <c r="AG14" s="11"/>
      <c r="AH14" s="11"/>
      <c r="AI14" s="11"/>
      <c r="AJ14" s="11"/>
      <c r="AK14" s="30" t="s">
        <v>58</v>
      </c>
      <c r="AL14" s="29" t="s">
        <v>59</v>
      </c>
      <c r="AM14" s="29">
        <v>2299</v>
      </c>
      <c r="AN14" s="29" t="s">
        <v>60</v>
      </c>
      <c r="AO14" s="29" t="s">
        <v>61</v>
      </c>
      <c r="AP14" s="30" t="s">
        <v>11</v>
      </c>
      <c r="AQ14" s="30" t="s">
        <v>9</v>
      </c>
      <c r="AR14" s="13" t="s">
        <v>62</v>
      </c>
      <c r="AS14" s="18" t="s">
        <v>1094</v>
      </c>
      <c r="AT14" s="15" t="s">
        <v>72</v>
      </c>
      <c r="AU14" s="15"/>
      <c r="AV14" s="13" t="s">
        <v>229</v>
      </c>
      <c r="AW14" s="9" t="s">
        <v>1083</v>
      </c>
      <c r="AX14" s="13" t="s">
        <v>63</v>
      </c>
      <c r="AY14" s="9" t="s">
        <v>1084</v>
      </c>
      <c r="AZ14" s="13" t="s">
        <v>63</v>
      </c>
      <c r="BA14" s="9" t="s">
        <v>1085</v>
      </c>
      <c r="BB14" s="13" t="s">
        <v>63</v>
      </c>
      <c r="BC14" s="9" t="s">
        <v>127</v>
      </c>
      <c r="BD14" s="13" t="s">
        <v>1091</v>
      </c>
      <c r="BE14" s="9" t="s">
        <v>73</v>
      </c>
      <c r="BF14" s="14" t="s">
        <v>1093</v>
      </c>
      <c r="BG14" s="9"/>
      <c r="BH14" s="13"/>
      <c r="BI14" s="9"/>
      <c r="BJ14" s="13"/>
      <c r="BK14" s="9"/>
      <c r="BL14" s="9"/>
      <c r="BM14" s="9"/>
      <c r="BN14" s="13"/>
      <c r="BO14" s="9" t="s">
        <v>72</v>
      </c>
      <c r="BP14" s="29" t="s">
        <v>99</v>
      </c>
      <c r="BQ14" s="40">
        <v>92000000</v>
      </c>
      <c r="BR14" s="41">
        <v>1</v>
      </c>
      <c r="BS14" s="41" t="s">
        <v>1088</v>
      </c>
      <c r="BT14" s="41" t="s">
        <v>73</v>
      </c>
      <c r="BU14" s="41" t="s">
        <v>74</v>
      </c>
      <c r="BV14" s="42">
        <v>92000000</v>
      </c>
      <c r="BW14" s="17">
        <v>92000000</v>
      </c>
    </row>
    <row r="15" spans="1:75" ht="60" customHeight="1" x14ac:dyDescent="0.25">
      <c r="A15" s="29">
        <v>40</v>
      </c>
      <c r="B15" s="29">
        <v>24</v>
      </c>
      <c r="C15" s="30" t="s">
        <v>1079</v>
      </c>
      <c r="D15" s="30" t="s">
        <v>45</v>
      </c>
      <c r="E15" s="30" t="s">
        <v>10</v>
      </c>
      <c r="F15" s="30" t="s">
        <v>10</v>
      </c>
      <c r="G15" s="30" t="s">
        <v>92</v>
      </c>
      <c r="H15" s="30" t="s">
        <v>1080</v>
      </c>
      <c r="I15" s="30"/>
      <c r="J15" s="30" t="s">
        <v>48</v>
      </c>
      <c r="K15" s="30" t="s">
        <v>48</v>
      </c>
      <c r="L15" s="30">
        <v>0</v>
      </c>
      <c r="M15" s="30">
        <v>0</v>
      </c>
      <c r="N15" s="30">
        <v>0</v>
      </c>
      <c r="O15" s="30" t="s">
        <v>48</v>
      </c>
      <c r="P15" s="30" t="s">
        <v>48</v>
      </c>
      <c r="Q15" s="29" t="s">
        <v>48</v>
      </c>
      <c r="R15" s="29">
        <v>0</v>
      </c>
      <c r="S15" s="29">
        <v>0</v>
      </c>
      <c r="T15" s="29">
        <v>0</v>
      </c>
      <c r="U15" s="13" t="s">
        <v>1104</v>
      </c>
      <c r="V15" s="11"/>
      <c r="W15" s="11"/>
      <c r="X15" s="11"/>
      <c r="Y15" s="11"/>
      <c r="Z15" s="30"/>
      <c r="AA15" s="30"/>
      <c r="AB15" s="30"/>
      <c r="AC15" s="35"/>
      <c r="AD15" s="35"/>
      <c r="AE15" s="30"/>
      <c r="AF15" s="30"/>
      <c r="AG15" s="11"/>
      <c r="AH15" s="11"/>
      <c r="AI15" s="11"/>
      <c r="AJ15" s="11"/>
      <c r="AK15" s="30" t="s">
        <v>58</v>
      </c>
      <c r="AL15" s="29" t="s">
        <v>59</v>
      </c>
      <c r="AM15" s="29">
        <v>2299</v>
      </c>
      <c r="AN15" s="29" t="s">
        <v>60</v>
      </c>
      <c r="AO15" s="29" t="s">
        <v>61</v>
      </c>
      <c r="AP15" s="30" t="s">
        <v>11</v>
      </c>
      <c r="AQ15" s="30" t="s">
        <v>9</v>
      </c>
      <c r="AR15" s="13" t="s">
        <v>62</v>
      </c>
      <c r="AS15" s="18" t="s">
        <v>1095</v>
      </c>
      <c r="AT15" s="15" t="s">
        <v>2</v>
      </c>
      <c r="AU15" s="15"/>
      <c r="AV15" s="13" t="s">
        <v>229</v>
      </c>
      <c r="AW15" s="9" t="s">
        <v>1083</v>
      </c>
      <c r="AX15" s="13" t="s">
        <v>63</v>
      </c>
      <c r="AY15" s="9" t="s">
        <v>1084</v>
      </c>
      <c r="AZ15" s="13" t="s">
        <v>63</v>
      </c>
      <c r="BA15" s="9" t="s">
        <v>1085</v>
      </c>
      <c r="BB15" s="13" t="s">
        <v>63</v>
      </c>
      <c r="BC15" s="9" t="s">
        <v>297</v>
      </c>
      <c r="BD15" s="13" t="s">
        <v>230</v>
      </c>
      <c r="BE15" s="9" t="s">
        <v>1096</v>
      </c>
      <c r="BF15" s="14" t="s">
        <v>1097</v>
      </c>
      <c r="BG15" s="9" t="s">
        <v>756</v>
      </c>
      <c r="BH15" s="13" t="s">
        <v>1087</v>
      </c>
      <c r="BI15" s="9" t="s">
        <v>89</v>
      </c>
      <c r="BJ15" s="13" t="s">
        <v>1098</v>
      </c>
      <c r="BK15" s="9"/>
      <c r="BL15" s="9"/>
      <c r="BM15" s="9"/>
      <c r="BN15" s="13"/>
      <c r="BO15" s="9" t="s">
        <v>2</v>
      </c>
      <c r="BP15" s="29" t="s">
        <v>99</v>
      </c>
      <c r="BQ15" s="40">
        <v>242000000</v>
      </c>
      <c r="BR15" s="41">
        <v>1</v>
      </c>
      <c r="BS15" s="41" t="s">
        <v>1088</v>
      </c>
      <c r="BT15" s="41" t="s">
        <v>89</v>
      </c>
      <c r="BU15" s="41" t="s">
        <v>90</v>
      </c>
      <c r="BV15" s="42">
        <v>222000000</v>
      </c>
      <c r="BW15" s="17">
        <v>238700000</v>
      </c>
    </row>
  </sheetData>
  <sheetProtection algorithmName="SHA-512" hashValue="VnxwezhqsSAWSXhV9Fiw//a+Y/JYkEqeuNFpBKrKH+QIF8RtIK3Zr8wva1FmJt0p/80DgEh3mD3c+WcqWP0HLQ==" saltValue="P8fgCZ5Z29xf4rKgXoRDfQ==" spinCount="100000" sheet="1" objects="1" scenarios="1"/>
  <dataValidations count="2">
    <dataValidation type="textLength" allowBlank="1" showInputMessage="1" showErrorMessage="1" errorTitle="NO COINCIDE CON EL RANGO" error="Recuerda que debes escribir mínimo 100 caracteres máximo 1000" sqref="W7:W15 AH7:AH15" xr:uid="{00000000-0002-0000-0A00-000000000000}">
      <formula1>100</formula1>
      <formula2>1000</formula2>
    </dataValidation>
    <dataValidation type="list" allowBlank="1" showInputMessage="1" showErrorMessage="1" sqref="X7:X15 AI7:AI15" xr:uid="{00000000-0002-0000-0A00-000001000000}">
      <formula1>#REF!</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BW15"/>
  <sheetViews>
    <sheetView workbookViewId="0">
      <selection activeCell="G8" sqref="G8"/>
    </sheetView>
  </sheetViews>
  <sheetFormatPr baseColWidth="10" defaultColWidth="11.42578125" defaultRowHeight="15" x14ac:dyDescent="0.25"/>
  <cols>
    <col min="1" max="1" width="7.140625" style="21" customWidth="1"/>
    <col min="2" max="3" width="8.5703125" style="21" hidden="1" customWidth="1"/>
    <col min="4" max="4" width="10.140625" style="21" customWidth="1"/>
    <col min="5" max="8" width="21.42578125" style="21" customWidth="1"/>
    <col min="9" max="9" width="14.28515625" style="21" customWidth="1"/>
    <col min="10" max="10" width="13.140625" style="21" customWidth="1"/>
    <col min="11" max="14" width="11.42578125" style="21" hidden="1" customWidth="1"/>
    <col min="15" max="20" width="11.42578125" style="21"/>
    <col min="21" max="21" width="0" style="19" hidden="1" customWidth="1"/>
    <col min="22" max="25" width="11.42578125" style="19"/>
    <col min="26" max="26" width="21.42578125" style="21" customWidth="1"/>
    <col min="27" max="27" width="25.7109375" style="21" customWidth="1"/>
    <col min="28" max="28" width="17.28515625" style="21" customWidth="1"/>
    <col min="29" max="30" width="17.140625" style="21" customWidth="1"/>
    <col min="31" max="31" width="11.42578125" style="21"/>
    <col min="32" max="32" width="21.42578125" style="21" customWidth="1"/>
    <col min="33" max="36" width="11.42578125" style="19"/>
    <col min="37" max="37" width="21.42578125" style="21" customWidth="1"/>
    <col min="38" max="41" width="0" style="21" hidden="1" customWidth="1"/>
    <col min="42" max="43" width="21.42578125" style="21" customWidth="1"/>
    <col min="44" max="44" width="0" style="19" hidden="1" customWidth="1"/>
    <col min="45" max="45" width="11.42578125" style="19"/>
    <col min="46" max="46" width="42.85546875" style="19" customWidth="1"/>
    <col min="47" max="47" width="32.140625" style="19" customWidth="1"/>
    <col min="48" max="58" width="0" style="19" hidden="1" customWidth="1"/>
    <col min="59" max="59" width="14.28515625" style="19" hidden="1" customWidth="1"/>
    <col min="60" max="66" width="0" style="19" hidden="1" customWidth="1"/>
    <col min="67" max="67" width="18.85546875" style="19" customWidth="1"/>
    <col min="68" max="68" width="11.42578125" style="21"/>
    <col min="69" max="69" width="16.140625" style="21" customWidth="1"/>
    <col min="70" max="70" width="11.42578125" style="21"/>
    <col min="71" max="71" width="18.42578125" style="21" customWidth="1"/>
    <col min="72" max="72" width="14.7109375" style="21" customWidth="1"/>
    <col min="73" max="73" width="13.5703125" style="21" customWidth="1"/>
    <col min="74" max="74" width="17.85546875" style="21" customWidth="1"/>
    <col min="75" max="75" width="17.7109375" style="19" customWidth="1"/>
    <col min="76" max="76" width="14.5703125" style="19" customWidth="1"/>
    <col min="77" max="16384" width="11.42578125" style="19"/>
  </cols>
  <sheetData>
    <row r="3" spans="1:75" x14ac:dyDescent="0.25">
      <c r="BQ3" s="37"/>
    </row>
    <row r="5" spans="1:75" ht="33.75" x14ac:dyDescent="0.25">
      <c r="A5" s="22" t="s">
        <v>1015</v>
      </c>
      <c r="B5" s="22"/>
      <c r="C5" s="22"/>
      <c r="D5" s="22"/>
      <c r="E5" s="22"/>
      <c r="F5" s="22"/>
      <c r="G5" s="22"/>
      <c r="H5" s="22"/>
      <c r="I5" s="22"/>
      <c r="J5" s="23" t="s">
        <v>1016</v>
      </c>
      <c r="K5" s="23"/>
      <c r="L5" s="23"/>
      <c r="M5" s="23"/>
      <c r="N5" s="23"/>
      <c r="O5" s="24" t="s">
        <v>16</v>
      </c>
      <c r="P5" s="24"/>
      <c r="Q5" s="24"/>
      <c r="R5" s="24"/>
      <c r="S5" s="24"/>
      <c r="T5" s="24"/>
      <c r="U5" s="1"/>
      <c r="V5" s="1"/>
      <c r="W5" s="1"/>
      <c r="X5" s="1"/>
      <c r="Y5" s="1"/>
      <c r="Z5" s="31" t="s">
        <v>17</v>
      </c>
      <c r="AA5" s="31"/>
      <c r="AB5" s="31"/>
      <c r="AC5" s="31"/>
      <c r="AD5" s="31"/>
      <c r="AE5" s="31"/>
      <c r="AF5" s="31"/>
      <c r="AG5" s="2"/>
      <c r="AH5" s="2"/>
      <c r="AI5" s="2"/>
      <c r="AJ5" s="2"/>
      <c r="AK5" s="31"/>
      <c r="AL5" s="31"/>
      <c r="AM5" s="31"/>
      <c r="AN5" s="31"/>
      <c r="AO5" s="31"/>
      <c r="AP5" s="31"/>
      <c r="AQ5" s="31"/>
      <c r="AR5" s="2"/>
      <c r="AS5" s="3" t="s">
        <v>18</v>
      </c>
      <c r="AT5" s="4"/>
      <c r="AU5" s="4"/>
      <c r="AV5" s="4"/>
      <c r="AW5" s="4"/>
      <c r="AX5" s="4"/>
      <c r="AY5" s="4"/>
      <c r="AZ5" s="4"/>
      <c r="BA5" s="4"/>
      <c r="BB5" s="4"/>
      <c r="BC5" s="4"/>
      <c r="BD5" s="4"/>
      <c r="BE5" s="4"/>
      <c r="BF5" s="4"/>
      <c r="BG5" s="4"/>
      <c r="BH5" s="4"/>
      <c r="BI5" s="4"/>
      <c r="BJ5" s="4"/>
      <c r="BK5" s="4"/>
      <c r="BL5" s="4"/>
      <c r="BM5" s="4"/>
      <c r="BN5" s="4"/>
      <c r="BO5" s="4"/>
      <c r="BP5" s="38"/>
      <c r="BQ5" s="38"/>
      <c r="BR5" s="38"/>
      <c r="BS5" s="38"/>
      <c r="BT5" s="38"/>
      <c r="BU5" s="38"/>
      <c r="BV5" s="38"/>
      <c r="BW5" s="4"/>
    </row>
    <row r="6" spans="1:75" ht="60" customHeight="1" x14ac:dyDescent="0.25">
      <c r="A6" s="25" t="s">
        <v>1017</v>
      </c>
      <c r="B6" s="25" t="s">
        <v>1018</v>
      </c>
      <c r="C6" s="25" t="s">
        <v>1019</v>
      </c>
      <c r="D6" s="26" t="s">
        <v>1020</v>
      </c>
      <c r="E6" s="26" t="s">
        <v>1021</v>
      </c>
      <c r="F6" s="26" t="s">
        <v>1022</v>
      </c>
      <c r="G6" s="26" t="s">
        <v>1023</v>
      </c>
      <c r="H6" s="26" t="s">
        <v>1024</v>
      </c>
      <c r="I6" s="26" t="s">
        <v>1025</v>
      </c>
      <c r="J6" s="27" t="s">
        <v>1026</v>
      </c>
      <c r="K6" s="27" t="s">
        <v>1027</v>
      </c>
      <c r="L6" s="27" t="s">
        <v>1028</v>
      </c>
      <c r="M6" s="27" t="s">
        <v>1029</v>
      </c>
      <c r="N6" s="27" t="s">
        <v>1030</v>
      </c>
      <c r="O6" s="28" t="s">
        <v>1031</v>
      </c>
      <c r="P6" s="28" t="s">
        <v>1032</v>
      </c>
      <c r="Q6" s="28" t="s">
        <v>1033</v>
      </c>
      <c r="R6" s="28" t="s">
        <v>1034</v>
      </c>
      <c r="S6" s="28" t="s">
        <v>1035</v>
      </c>
      <c r="T6" s="28" t="s">
        <v>1036</v>
      </c>
      <c r="U6" s="20" t="s">
        <v>1003</v>
      </c>
      <c r="V6" s="6" t="s">
        <v>1105</v>
      </c>
      <c r="W6" s="6" t="s">
        <v>1106</v>
      </c>
      <c r="X6" s="6" t="s">
        <v>1039</v>
      </c>
      <c r="Y6" s="6" t="s">
        <v>1040</v>
      </c>
      <c r="Z6" s="32" t="s">
        <v>1041</v>
      </c>
      <c r="AA6" s="32" t="s">
        <v>1042</v>
      </c>
      <c r="AB6" s="32" t="s">
        <v>1033</v>
      </c>
      <c r="AC6" s="32" t="s">
        <v>1035</v>
      </c>
      <c r="AD6" s="32" t="s">
        <v>1036</v>
      </c>
      <c r="AE6" s="32" t="s">
        <v>1043</v>
      </c>
      <c r="AF6" s="32" t="s">
        <v>1044</v>
      </c>
      <c r="AG6" s="6" t="s">
        <v>1105</v>
      </c>
      <c r="AH6" s="6" t="s">
        <v>1106</v>
      </c>
      <c r="AI6" s="6" t="s">
        <v>1039</v>
      </c>
      <c r="AJ6" s="6" t="s">
        <v>1040</v>
      </c>
      <c r="AK6" s="36" t="s">
        <v>1045</v>
      </c>
      <c r="AL6" s="25" t="s">
        <v>1046</v>
      </c>
      <c r="AM6" s="25" t="s">
        <v>1047</v>
      </c>
      <c r="AN6" s="25" t="s">
        <v>1048</v>
      </c>
      <c r="AO6" s="25" t="s">
        <v>1049</v>
      </c>
      <c r="AP6" s="36" t="s">
        <v>1050</v>
      </c>
      <c r="AQ6" s="36" t="s">
        <v>1005</v>
      </c>
      <c r="AR6" s="7" t="s">
        <v>1051</v>
      </c>
      <c r="AS6" s="8" t="s">
        <v>1052</v>
      </c>
      <c r="AT6" s="8" t="s">
        <v>1053</v>
      </c>
      <c r="AU6" s="8" t="s">
        <v>1006</v>
      </c>
      <c r="AV6" s="8" t="s">
        <v>1054</v>
      </c>
      <c r="AW6" s="8" t="s">
        <v>1055</v>
      </c>
      <c r="AX6" s="8" t="s">
        <v>1056</v>
      </c>
      <c r="AY6" s="8" t="s">
        <v>1057</v>
      </c>
      <c r="AZ6" s="8" t="s">
        <v>1058</v>
      </c>
      <c r="BA6" s="8" t="s">
        <v>1059</v>
      </c>
      <c r="BB6" s="8" t="s">
        <v>1060</v>
      </c>
      <c r="BC6" s="8" t="s">
        <v>1061</v>
      </c>
      <c r="BD6" s="8" t="s">
        <v>1062</v>
      </c>
      <c r="BE6" s="8" t="s">
        <v>1063</v>
      </c>
      <c r="BF6" s="8" t="s">
        <v>1064</v>
      </c>
      <c r="BG6" s="8" t="s">
        <v>1065</v>
      </c>
      <c r="BH6" s="8" t="s">
        <v>1066</v>
      </c>
      <c r="BI6" s="8" t="s">
        <v>1067</v>
      </c>
      <c r="BJ6" s="8" t="s">
        <v>1066</v>
      </c>
      <c r="BK6" s="8" t="s">
        <v>1068</v>
      </c>
      <c r="BL6" s="8" t="s">
        <v>1069</v>
      </c>
      <c r="BM6" s="8" t="s">
        <v>1070</v>
      </c>
      <c r="BN6" s="8" t="s">
        <v>1066</v>
      </c>
      <c r="BO6" s="8" t="s">
        <v>1071</v>
      </c>
      <c r="BP6" s="39" t="s">
        <v>1046</v>
      </c>
      <c r="BQ6" s="39" t="s">
        <v>1072</v>
      </c>
      <c r="BR6" s="39" t="s">
        <v>1073</v>
      </c>
      <c r="BS6" s="39" t="s">
        <v>1074</v>
      </c>
      <c r="BT6" s="39" t="s">
        <v>1075</v>
      </c>
      <c r="BU6" s="39" t="s">
        <v>1076</v>
      </c>
      <c r="BV6" s="39" t="s">
        <v>1077</v>
      </c>
      <c r="BW6" s="8" t="s">
        <v>1078</v>
      </c>
    </row>
    <row r="7" spans="1:75" ht="60" customHeight="1" x14ac:dyDescent="0.25">
      <c r="A7" s="29">
        <v>32</v>
      </c>
      <c r="B7" s="29">
        <v>24</v>
      </c>
      <c r="C7" s="30" t="s">
        <v>1079</v>
      </c>
      <c r="D7" s="30" t="s">
        <v>45</v>
      </c>
      <c r="E7" s="30" t="s">
        <v>10</v>
      </c>
      <c r="F7" s="30" t="s">
        <v>10</v>
      </c>
      <c r="G7" s="30" t="s">
        <v>92</v>
      </c>
      <c r="H7" s="30" t="s">
        <v>1080</v>
      </c>
      <c r="I7" s="30"/>
      <c r="J7" s="30" t="s">
        <v>48</v>
      </c>
      <c r="K7" s="30" t="s">
        <v>48</v>
      </c>
      <c r="L7" s="30">
        <v>0</v>
      </c>
      <c r="M7" s="30">
        <v>0</v>
      </c>
      <c r="N7" s="30">
        <v>0</v>
      </c>
      <c r="O7" s="30" t="s">
        <v>48</v>
      </c>
      <c r="P7" s="30" t="s">
        <v>48</v>
      </c>
      <c r="Q7" s="29" t="s">
        <v>48</v>
      </c>
      <c r="R7" s="29">
        <v>0</v>
      </c>
      <c r="S7" s="29">
        <v>0</v>
      </c>
      <c r="T7" s="29">
        <v>0</v>
      </c>
      <c r="U7" s="13" t="s">
        <v>1107</v>
      </c>
      <c r="V7" s="11"/>
      <c r="W7" s="11"/>
      <c r="X7" s="11"/>
      <c r="Y7" s="11"/>
      <c r="Z7" s="30" t="s">
        <v>94</v>
      </c>
      <c r="AA7" s="30" t="s">
        <v>95</v>
      </c>
      <c r="AB7" s="30" t="s">
        <v>96</v>
      </c>
      <c r="AC7" s="33">
        <v>18000000000</v>
      </c>
      <c r="AD7" s="33">
        <v>35000000000</v>
      </c>
      <c r="AE7" s="30"/>
      <c r="AF7" s="34" t="s">
        <v>97</v>
      </c>
      <c r="AG7" s="11"/>
      <c r="AH7" s="11"/>
      <c r="AI7" s="11"/>
      <c r="AJ7" s="11"/>
      <c r="AK7" s="30" t="s">
        <v>58</v>
      </c>
      <c r="AL7" s="29" t="s">
        <v>59</v>
      </c>
      <c r="AM7" s="29">
        <v>2299</v>
      </c>
      <c r="AN7" s="29" t="s">
        <v>60</v>
      </c>
      <c r="AO7" s="29" t="s">
        <v>61</v>
      </c>
      <c r="AP7" s="30" t="s">
        <v>11</v>
      </c>
      <c r="AQ7" s="30" t="s">
        <v>9</v>
      </c>
      <c r="AR7" s="13" t="s">
        <v>62</v>
      </c>
      <c r="AS7" s="18" t="s">
        <v>1082</v>
      </c>
      <c r="AT7" s="15" t="s">
        <v>98</v>
      </c>
      <c r="AU7" s="15"/>
      <c r="AV7" s="13" t="s">
        <v>229</v>
      </c>
      <c r="AW7" s="9" t="s">
        <v>1083</v>
      </c>
      <c r="AX7" s="13" t="s">
        <v>63</v>
      </c>
      <c r="AY7" s="9" t="s">
        <v>1084</v>
      </c>
      <c r="AZ7" s="13" t="s">
        <v>63</v>
      </c>
      <c r="BA7" s="9" t="s">
        <v>1085</v>
      </c>
      <c r="BB7" s="13" t="s">
        <v>63</v>
      </c>
      <c r="BC7" s="9" t="s">
        <v>297</v>
      </c>
      <c r="BD7" s="13" t="s">
        <v>230</v>
      </c>
      <c r="BE7" s="9" t="s">
        <v>252</v>
      </c>
      <c r="BF7" s="14" t="s">
        <v>1086</v>
      </c>
      <c r="BG7" s="9" t="s">
        <v>65</v>
      </c>
      <c r="BH7" s="13" t="s">
        <v>1087</v>
      </c>
      <c r="BI7" s="9"/>
      <c r="BJ7" s="13"/>
      <c r="BK7" s="9"/>
      <c r="BL7" s="9"/>
      <c r="BM7" s="9"/>
      <c r="BN7" s="13"/>
      <c r="BO7" s="9" t="s">
        <v>64</v>
      </c>
      <c r="BP7" s="29" t="s">
        <v>99</v>
      </c>
      <c r="BQ7" s="40">
        <v>6000000</v>
      </c>
      <c r="BR7" s="41">
        <v>12</v>
      </c>
      <c r="BS7" s="41" t="s">
        <v>1088</v>
      </c>
      <c r="BT7" s="41" t="s">
        <v>65</v>
      </c>
      <c r="BU7" s="41" t="s">
        <v>66</v>
      </c>
      <c r="BV7" s="42">
        <v>70600000</v>
      </c>
      <c r="BW7" s="17">
        <v>24000000</v>
      </c>
    </row>
    <row r="8" spans="1:75" ht="60" customHeight="1" x14ac:dyDescent="0.25">
      <c r="A8" s="29">
        <v>33</v>
      </c>
      <c r="B8" s="29">
        <v>24</v>
      </c>
      <c r="C8" s="30" t="s">
        <v>1079</v>
      </c>
      <c r="D8" s="30" t="s">
        <v>45</v>
      </c>
      <c r="E8" s="30" t="s">
        <v>10</v>
      </c>
      <c r="F8" s="30" t="s">
        <v>10</v>
      </c>
      <c r="G8" s="30" t="s">
        <v>92</v>
      </c>
      <c r="H8" s="30" t="s">
        <v>1080</v>
      </c>
      <c r="I8" s="30"/>
      <c r="J8" s="30" t="s">
        <v>48</v>
      </c>
      <c r="K8" s="30" t="s">
        <v>48</v>
      </c>
      <c r="L8" s="30">
        <v>0</v>
      </c>
      <c r="M8" s="30">
        <v>0</v>
      </c>
      <c r="N8" s="30">
        <v>0</v>
      </c>
      <c r="O8" s="30" t="s">
        <v>48</v>
      </c>
      <c r="P8" s="30" t="s">
        <v>48</v>
      </c>
      <c r="Q8" s="29" t="s">
        <v>48</v>
      </c>
      <c r="R8" s="29">
        <v>0</v>
      </c>
      <c r="S8" s="29">
        <v>0</v>
      </c>
      <c r="T8" s="29">
        <v>0</v>
      </c>
      <c r="U8" s="13" t="s">
        <v>1107</v>
      </c>
      <c r="V8" s="11"/>
      <c r="W8" s="11"/>
      <c r="X8" s="11"/>
      <c r="Y8" s="11"/>
      <c r="Z8" s="30" t="s">
        <v>100</v>
      </c>
      <c r="AA8" s="30" t="s">
        <v>101</v>
      </c>
      <c r="AB8" s="30" t="s">
        <v>96</v>
      </c>
      <c r="AC8" s="35">
        <v>0</v>
      </c>
      <c r="AD8" s="35">
        <v>3</v>
      </c>
      <c r="AE8" s="30"/>
      <c r="AF8" s="30" t="s">
        <v>102</v>
      </c>
      <c r="AG8" s="11"/>
      <c r="AH8" s="11"/>
      <c r="AI8" s="11"/>
      <c r="AJ8" s="11"/>
      <c r="AK8" s="30" t="s">
        <v>58</v>
      </c>
      <c r="AL8" s="29" t="s">
        <v>59</v>
      </c>
      <c r="AM8" s="29">
        <v>2299</v>
      </c>
      <c r="AN8" s="29" t="s">
        <v>60</v>
      </c>
      <c r="AO8" s="29" t="s">
        <v>61</v>
      </c>
      <c r="AP8" s="30" t="s">
        <v>11</v>
      </c>
      <c r="AQ8" s="30" t="s">
        <v>9</v>
      </c>
      <c r="AR8" s="13" t="s">
        <v>62</v>
      </c>
      <c r="AS8" s="18" t="s">
        <v>1089</v>
      </c>
      <c r="AT8" s="15" t="s">
        <v>103</v>
      </c>
      <c r="AU8" s="15"/>
      <c r="AV8" s="13" t="s">
        <v>229</v>
      </c>
      <c r="AW8" s="9" t="s">
        <v>1083</v>
      </c>
      <c r="AX8" s="13" t="s">
        <v>63</v>
      </c>
      <c r="AY8" s="9" t="s">
        <v>1084</v>
      </c>
      <c r="AZ8" s="13" t="s">
        <v>63</v>
      </c>
      <c r="BA8" s="9" t="s">
        <v>1085</v>
      </c>
      <c r="BB8" s="13" t="s">
        <v>63</v>
      </c>
      <c r="BC8" s="9" t="s">
        <v>297</v>
      </c>
      <c r="BD8" s="13" t="s">
        <v>230</v>
      </c>
      <c r="BE8" s="9" t="s">
        <v>252</v>
      </c>
      <c r="BF8" s="14" t="s">
        <v>1086</v>
      </c>
      <c r="BG8" s="9" t="s">
        <v>65</v>
      </c>
      <c r="BH8" s="13" t="s">
        <v>1087</v>
      </c>
      <c r="BI8" s="9"/>
      <c r="BJ8" s="13"/>
      <c r="BK8" s="9"/>
      <c r="BL8" s="9"/>
      <c r="BM8" s="9"/>
      <c r="BN8" s="13"/>
      <c r="BO8" s="9" t="s">
        <v>64</v>
      </c>
      <c r="BP8" s="29" t="s">
        <v>99</v>
      </c>
      <c r="BQ8" s="40">
        <v>7000000</v>
      </c>
      <c r="BR8" s="41">
        <v>12</v>
      </c>
      <c r="BS8" s="41" t="s">
        <v>1088</v>
      </c>
      <c r="BT8" s="41" t="s">
        <v>65</v>
      </c>
      <c r="BU8" s="41" t="s">
        <v>66</v>
      </c>
      <c r="BV8" s="42">
        <v>82400000</v>
      </c>
      <c r="BW8" s="17">
        <v>28000000</v>
      </c>
    </row>
    <row r="9" spans="1:75" ht="60" customHeight="1" x14ac:dyDescent="0.25">
      <c r="A9" s="29">
        <v>34</v>
      </c>
      <c r="B9" s="29">
        <v>24</v>
      </c>
      <c r="C9" s="30" t="s">
        <v>1079</v>
      </c>
      <c r="D9" s="30" t="s">
        <v>45</v>
      </c>
      <c r="E9" s="30" t="s">
        <v>10</v>
      </c>
      <c r="F9" s="30" t="s">
        <v>10</v>
      </c>
      <c r="G9" s="30" t="s">
        <v>92</v>
      </c>
      <c r="H9" s="30" t="s">
        <v>1080</v>
      </c>
      <c r="I9" s="30"/>
      <c r="J9" s="30" t="s">
        <v>48</v>
      </c>
      <c r="K9" s="30" t="s">
        <v>48</v>
      </c>
      <c r="L9" s="30">
        <v>0</v>
      </c>
      <c r="M9" s="30">
        <v>0</v>
      </c>
      <c r="N9" s="30">
        <v>0</v>
      </c>
      <c r="O9" s="30" t="s">
        <v>48</v>
      </c>
      <c r="P9" s="30" t="s">
        <v>48</v>
      </c>
      <c r="Q9" s="29" t="s">
        <v>48</v>
      </c>
      <c r="R9" s="29">
        <v>0</v>
      </c>
      <c r="S9" s="29">
        <v>0</v>
      </c>
      <c r="T9" s="29">
        <v>0</v>
      </c>
      <c r="U9" s="13" t="s">
        <v>1107</v>
      </c>
      <c r="V9" s="11"/>
      <c r="W9" s="11"/>
      <c r="X9" s="11"/>
      <c r="Y9" s="11"/>
      <c r="Z9" s="30" t="s">
        <v>104</v>
      </c>
      <c r="AA9" s="30" t="s">
        <v>105</v>
      </c>
      <c r="AB9" s="30" t="s">
        <v>96</v>
      </c>
      <c r="AC9" s="35">
        <v>0</v>
      </c>
      <c r="AD9" s="35">
        <v>3</v>
      </c>
      <c r="AE9" s="30"/>
      <c r="AF9" s="30" t="s">
        <v>106</v>
      </c>
      <c r="AG9" s="11"/>
      <c r="AH9" s="11"/>
      <c r="AI9" s="11"/>
      <c r="AJ9" s="11"/>
      <c r="AK9" s="30" t="s">
        <v>58</v>
      </c>
      <c r="AL9" s="29" t="s">
        <v>59</v>
      </c>
      <c r="AM9" s="29">
        <v>2299</v>
      </c>
      <c r="AN9" s="29" t="s">
        <v>60</v>
      </c>
      <c r="AO9" s="29" t="s">
        <v>61</v>
      </c>
      <c r="AP9" s="30" t="s">
        <v>11</v>
      </c>
      <c r="AQ9" s="30" t="s">
        <v>9</v>
      </c>
      <c r="AR9" s="13" t="s">
        <v>62</v>
      </c>
      <c r="AS9" s="18" t="s">
        <v>1090</v>
      </c>
      <c r="AT9" s="15" t="s">
        <v>107</v>
      </c>
      <c r="AU9" s="15"/>
      <c r="AV9" s="13" t="s">
        <v>229</v>
      </c>
      <c r="AW9" s="9" t="s">
        <v>1083</v>
      </c>
      <c r="AX9" s="13" t="s">
        <v>63</v>
      </c>
      <c r="AY9" s="9" t="s">
        <v>1084</v>
      </c>
      <c r="AZ9" s="13" t="s">
        <v>63</v>
      </c>
      <c r="BA9" s="9" t="s">
        <v>1085</v>
      </c>
      <c r="BB9" s="13" t="s">
        <v>63</v>
      </c>
      <c r="BC9" s="9" t="s">
        <v>297</v>
      </c>
      <c r="BD9" s="13" t="s">
        <v>230</v>
      </c>
      <c r="BE9" s="9" t="s">
        <v>252</v>
      </c>
      <c r="BF9" s="14" t="s">
        <v>1086</v>
      </c>
      <c r="BG9" s="9" t="s">
        <v>65</v>
      </c>
      <c r="BH9" s="13" t="s">
        <v>1087</v>
      </c>
      <c r="BI9" s="9"/>
      <c r="BJ9" s="13"/>
      <c r="BK9" s="9"/>
      <c r="BL9" s="9"/>
      <c r="BM9" s="9"/>
      <c r="BN9" s="13"/>
      <c r="BO9" s="9" t="s">
        <v>64</v>
      </c>
      <c r="BP9" s="29" t="s">
        <v>99</v>
      </c>
      <c r="BQ9" s="40">
        <v>9000000</v>
      </c>
      <c r="BR9" s="41">
        <v>12</v>
      </c>
      <c r="BS9" s="41" t="s">
        <v>1088</v>
      </c>
      <c r="BT9" s="41" t="s">
        <v>65</v>
      </c>
      <c r="BU9" s="41" t="s">
        <v>66</v>
      </c>
      <c r="BV9" s="42">
        <v>105900000</v>
      </c>
      <c r="BW9" s="17">
        <v>36000000</v>
      </c>
    </row>
    <row r="10" spans="1:75" ht="60" customHeight="1" x14ac:dyDescent="0.25">
      <c r="A10" s="29">
        <v>35</v>
      </c>
      <c r="B10" s="29">
        <v>24</v>
      </c>
      <c r="C10" s="30" t="s">
        <v>1079</v>
      </c>
      <c r="D10" s="30" t="s">
        <v>45</v>
      </c>
      <c r="E10" s="30" t="s">
        <v>10</v>
      </c>
      <c r="F10" s="30" t="s">
        <v>10</v>
      </c>
      <c r="G10" s="30" t="s">
        <v>92</v>
      </c>
      <c r="H10" s="30" t="s">
        <v>1080</v>
      </c>
      <c r="I10" s="30"/>
      <c r="J10" s="30" t="s">
        <v>48</v>
      </c>
      <c r="K10" s="30" t="s">
        <v>48</v>
      </c>
      <c r="L10" s="30">
        <v>0</v>
      </c>
      <c r="M10" s="30">
        <v>0</v>
      </c>
      <c r="N10" s="30">
        <v>0</v>
      </c>
      <c r="O10" s="30" t="s">
        <v>48</v>
      </c>
      <c r="P10" s="30" t="s">
        <v>48</v>
      </c>
      <c r="Q10" s="29" t="s">
        <v>48</v>
      </c>
      <c r="R10" s="29">
        <v>0</v>
      </c>
      <c r="S10" s="29">
        <v>0</v>
      </c>
      <c r="T10" s="29">
        <v>0</v>
      </c>
      <c r="U10" s="13" t="s">
        <v>1107</v>
      </c>
      <c r="V10" s="11"/>
      <c r="W10" s="11"/>
      <c r="X10" s="11"/>
      <c r="Y10" s="11"/>
      <c r="Z10" s="30"/>
      <c r="AA10" s="30"/>
      <c r="AB10" s="30"/>
      <c r="AC10" s="35"/>
      <c r="AD10" s="35"/>
      <c r="AE10" s="30"/>
      <c r="AF10" s="30"/>
      <c r="AG10" s="11"/>
      <c r="AH10" s="11"/>
      <c r="AI10" s="11"/>
      <c r="AJ10" s="11"/>
      <c r="AK10" s="30" t="s">
        <v>58</v>
      </c>
      <c r="AL10" s="29" t="s">
        <v>59</v>
      </c>
      <c r="AM10" s="29">
        <v>2299</v>
      </c>
      <c r="AN10" s="29" t="s">
        <v>60</v>
      </c>
      <c r="AO10" s="29" t="s">
        <v>61</v>
      </c>
      <c r="AP10" s="30" t="s">
        <v>11</v>
      </c>
      <c r="AQ10" s="30" t="s">
        <v>9</v>
      </c>
      <c r="AR10" s="13" t="s">
        <v>62</v>
      </c>
      <c r="AS10" s="15"/>
      <c r="AT10" s="15" t="s">
        <v>108</v>
      </c>
      <c r="AU10" s="15"/>
      <c r="AV10" s="13" t="s">
        <v>229</v>
      </c>
      <c r="AW10" s="9" t="s">
        <v>1083</v>
      </c>
      <c r="AX10" s="13" t="s">
        <v>63</v>
      </c>
      <c r="AY10" s="9" t="s">
        <v>1084</v>
      </c>
      <c r="AZ10" s="13" t="s">
        <v>63</v>
      </c>
      <c r="BA10" s="9" t="s">
        <v>1085</v>
      </c>
      <c r="BB10" s="13" t="s">
        <v>63</v>
      </c>
      <c r="BC10" s="9" t="s">
        <v>127</v>
      </c>
      <c r="BD10" s="13" t="s">
        <v>1091</v>
      </c>
      <c r="BE10" s="9" t="s">
        <v>253</v>
      </c>
      <c r="BF10" s="14" t="s">
        <v>1086</v>
      </c>
      <c r="BG10" s="9" t="s">
        <v>76</v>
      </c>
      <c r="BH10" s="13" t="s">
        <v>1092</v>
      </c>
      <c r="BI10" s="9"/>
      <c r="BJ10" s="13"/>
      <c r="BK10" s="9"/>
      <c r="BL10" s="9"/>
      <c r="BM10" s="9"/>
      <c r="BN10" s="13"/>
      <c r="BO10" s="9" t="s">
        <v>75</v>
      </c>
      <c r="BP10" s="29" t="s">
        <v>99</v>
      </c>
      <c r="BQ10" s="40">
        <v>34380000</v>
      </c>
      <c r="BR10" s="41">
        <v>1</v>
      </c>
      <c r="BS10" s="41" t="s">
        <v>1088</v>
      </c>
      <c r="BT10" s="41" t="s">
        <v>76</v>
      </c>
      <c r="BU10" s="41" t="s">
        <v>77</v>
      </c>
      <c r="BV10" s="42">
        <v>34380000</v>
      </c>
      <c r="BW10" s="17">
        <v>34380000</v>
      </c>
    </row>
    <row r="11" spans="1:75" ht="60" customHeight="1" x14ac:dyDescent="0.25">
      <c r="A11" s="29">
        <v>36</v>
      </c>
      <c r="B11" s="29">
        <v>24</v>
      </c>
      <c r="C11" s="30" t="s">
        <v>1079</v>
      </c>
      <c r="D11" s="30" t="s">
        <v>45</v>
      </c>
      <c r="E11" s="30" t="s">
        <v>10</v>
      </c>
      <c r="F11" s="30" t="s">
        <v>10</v>
      </c>
      <c r="G11" s="30" t="s">
        <v>92</v>
      </c>
      <c r="H11" s="30" t="s">
        <v>1080</v>
      </c>
      <c r="I11" s="30"/>
      <c r="J11" s="30" t="s">
        <v>48</v>
      </c>
      <c r="K11" s="30" t="s">
        <v>48</v>
      </c>
      <c r="L11" s="30">
        <v>0</v>
      </c>
      <c r="M11" s="30">
        <v>0</v>
      </c>
      <c r="N11" s="30">
        <v>0</v>
      </c>
      <c r="O11" s="30" t="s">
        <v>48</v>
      </c>
      <c r="P11" s="30" t="s">
        <v>48</v>
      </c>
      <c r="Q11" s="29" t="s">
        <v>48</v>
      </c>
      <c r="R11" s="29">
        <v>0</v>
      </c>
      <c r="S11" s="29">
        <v>0</v>
      </c>
      <c r="T11" s="29">
        <v>0</v>
      </c>
      <c r="U11" s="13" t="s">
        <v>1107</v>
      </c>
      <c r="V11" s="11"/>
      <c r="W11" s="11"/>
      <c r="X11" s="11"/>
      <c r="Y11" s="11"/>
      <c r="Z11" s="30"/>
      <c r="AA11" s="30"/>
      <c r="AB11" s="30"/>
      <c r="AC11" s="35"/>
      <c r="AD11" s="35"/>
      <c r="AE11" s="30"/>
      <c r="AF11" s="30"/>
      <c r="AG11" s="11"/>
      <c r="AH11" s="11"/>
      <c r="AI11" s="11"/>
      <c r="AJ11" s="11"/>
      <c r="AK11" s="30" t="s">
        <v>58</v>
      </c>
      <c r="AL11" s="29" t="s">
        <v>59</v>
      </c>
      <c r="AM11" s="29">
        <v>2299</v>
      </c>
      <c r="AN11" s="29" t="s">
        <v>60</v>
      </c>
      <c r="AO11" s="29" t="s">
        <v>61</v>
      </c>
      <c r="AP11" s="30" t="s">
        <v>11</v>
      </c>
      <c r="AQ11" s="30" t="s">
        <v>9</v>
      </c>
      <c r="AR11" s="13" t="s">
        <v>62</v>
      </c>
      <c r="AS11" s="15"/>
      <c r="AT11" s="15" t="s">
        <v>108</v>
      </c>
      <c r="AU11" s="15"/>
      <c r="AV11" s="13" t="s">
        <v>229</v>
      </c>
      <c r="AW11" s="9" t="s">
        <v>1083</v>
      </c>
      <c r="AX11" s="13" t="s">
        <v>63</v>
      </c>
      <c r="AY11" s="9" t="s">
        <v>1084</v>
      </c>
      <c r="AZ11" s="13" t="s">
        <v>63</v>
      </c>
      <c r="BA11" s="9" t="s">
        <v>1085</v>
      </c>
      <c r="BB11" s="13" t="s">
        <v>63</v>
      </c>
      <c r="BC11" s="9" t="s">
        <v>127</v>
      </c>
      <c r="BD11" s="13" t="s">
        <v>1091</v>
      </c>
      <c r="BE11" s="9" t="s">
        <v>253</v>
      </c>
      <c r="BF11" s="14" t="s">
        <v>1086</v>
      </c>
      <c r="BG11" s="9" t="s">
        <v>79</v>
      </c>
      <c r="BH11" s="13" t="s">
        <v>1086</v>
      </c>
      <c r="BI11" s="9"/>
      <c r="BJ11" s="13"/>
      <c r="BK11" s="9"/>
      <c r="BL11" s="9"/>
      <c r="BM11" s="9"/>
      <c r="BN11" s="13"/>
      <c r="BO11" s="9" t="s">
        <v>78</v>
      </c>
      <c r="BP11" s="29" t="s">
        <v>99</v>
      </c>
      <c r="BQ11" s="40">
        <v>16616999.999999998</v>
      </c>
      <c r="BR11" s="41">
        <v>1</v>
      </c>
      <c r="BS11" s="41" t="s">
        <v>1088</v>
      </c>
      <c r="BT11" s="41" t="s">
        <v>79</v>
      </c>
      <c r="BU11" s="41" t="s">
        <v>80</v>
      </c>
      <c r="BV11" s="42">
        <v>16616999.999999998</v>
      </c>
      <c r="BW11" s="17">
        <v>16617000</v>
      </c>
    </row>
    <row r="12" spans="1:75" ht="60" customHeight="1" x14ac:dyDescent="0.25">
      <c r="A12" s="29">
        <v>37</v>
      </c>
      <c r="B12" s="29">
        <v>24</v>
      </c>
      <c r="C12" s="30" t="s">
        <v>1079</v>
      </c>
      <c r="D12" s="30" t="s">
        <v>45</v>
      </c>
      <c r="E12" s="30" t="s">
        <v>10</v>
      </c>
      <c r="F12" s="30" t="s">
        <v>10</v>
      </c>
      <c r="G12" s="30" t="s">
        <v>92</v>
      </c>
      <c r="H12" s="30" t="s">
        <v>1080</v>
      </c>
      <c r="I12" s="30"/>
      <c r="J12" s="30" t="s">
        <v>48</v>
      </c>
      <c r="K12" s="30" t="s">
        <v>48</v>
      </c>
      <c r="L12" s="30">
        <v>0</v>
      </c>
      <c r="M12" s="30">
        <v>0</v>
      </c>
      <c r="N12" s="30">
        <v>0</v>
      </c>
      <c r="O12" s="30" t="s">
        <v>48</v>
      </c>
      <c r="P12" s="30" t="s">
        <v>48</v>
      </c>
      <c r="Q12" s="29" t="s">
        <v>48</v>
      </c>
      <c r="R12" s="29">
        <v>0</v>
      </c>
      <c r="S12" s="29">
        <v>0</v>
      </c>
      <c r="T12" s="29">
        <v>0</v>
      </c>
      <c r="U12" s="13" t="s">
        <v>1107</v>
      </c>
      <c r="V12" s="11"/>
      <c r="W12" s="11"/>
      <c r="X12" s="11"/>
      <c r="Y12" s="11"/>
      <c r="Z12" s="30"/>
      <c r="AA12" s="30"/>
      <c r="AB12" s="30"/>
      <c r="AC12" s="35"/>
      <c r="AD12" s="35"/>
      <c r="AE12" s="30"/>
      <c r="AF12" s="30"/>
      <c r="AG12" s="11"/>
      <c r="AH12" s="11"/>
      <c r="AI12" s="11"/>
      <c r="AJ12" s="11"/>
      <c r="AK12" s="30" t="s">
        <v>58</v>
      </c>
      <c r="AL12" s="29" t="s">
        <v>59</v>
      </c>
      <c r="AM12" s="29">
        <v>2299</v>
      </c>
      <c r="AN12" s="29" t="s">
        <v>60</v>
      </c>
      <c r="AO12" s="29" t="s">
        <v>61</v>
      </c>
      <c r="AP12" s="30" t="s">
        <v>11</v>
      </c>
      <c r="AQ12" s="30" t="s">
        <v>9</v>
      </c>
      <c r="AR12" s="13" t="s">
        <v>62</v>
      </c>
      <c r="AS12" s="15"/>
      <c r="AT12" s="15" t="s">
        <v>108</v>
      </c>
      <c r="AU12" s="15"/>
      <c r="AV12" s="13" t="s">
        <v>229</v>
      </c>
      <c r="AW12" s="9" t="s">
        <v>1083</v>
      </c>
      <c r="AX12" s="13" t="s">
        <v>63</v>
      </c>
      <c r="AY12" s="9" t="s">
        <v>1084</v>
      </c>
      <c r="AZ12" s="13" t="s">
        <v>63</v>
      </c>
      <c r="BA12" s="9" t="s">
        <v>1085</v>
      </c>
      <c r="BB12" s="13" t="s">
        <v>63</v>
      </c>
      <c r="BC12" s="9" t="s">
        <v>127</v>
      </c>
      <c r="BD12" s="13" t="s">
        <v>1091</v>
      </c>
      <c r="BE12" s="9" t="s">
        <v>253</v>
      </c>
      <c r="BF12" s="14" t="s">
        <v>1086</v>
      </c>
      <c r="BG12" s="9" t="s">
        <v>82</v>
      </c>
      <c r="BH12" s="13" t="s">
        <v>1093</v>
      </c>
      <c r="BI12" s="9"/>
      <c r="BJ12" s="13"/>
      <c r="BK12" s="9"/>
      <c r="BL12" s="9"/>
      <c r="BM12" s="9"/>
      <c r="BN12" s="13"/>
      <c r="BO12" s="9" t="s">
        <v>81</v>
      </c>
      <c r="BP12" s="29" t="s">
        <v>99</v>
      </c>
      <c r="BQ12" s="40">
        <v>573000</v>
      </c>
      <c r="BR12" s="41">
        <v>1</v>
      </c>
      <c r="BS12" s="41" t="s">
        <v>1088</v>
      </c>
      <c r="BT12" s="41" t="s">
        <v>82</v>
      </c>
      <c r="BU12" s="41" t="s">
        <v>83</v>
      </c>
      <c r="BV12" s="42">
        <v>573000</v>
      </c>
      <c r="BW12" s="17">
        <v>573000</v>
      </c>
    </row>
    <row r="13" spans="1:75" ht="60" customHeight="1" x14ac:dyDescent="0.25">
      <c r="A13" s="29">
        <v>38</v>
      </c>
      <c r="B13" s="29">
        <v>24</v>
      </c>
      <c r="C13" s="30" t="s">
        <v>1079</v>
      </c>
      <c r="D13" s="30" t="s">
        <v>45</v>
      </c>
      <c r="E13" s="30" t="s">
        <v>10</v>
      </c>
      <c r="F13" s="30" t="s">
        <v>10</v>
      </c>
      <c r="G13" s="30" t="s">
        <v>92</v>
      </c>
      <c r="H13" s="30" t="s">
        <v>1080</v>
      </c>
      <c r="I13" s="30"/>
      <c r="J13" s="30" t="s">
        <v>48</v>
      </c>
      <c r="K13" s="30" t="s">
        <v>48</v>
      </c>
      <c r="L13" s="30">
        <v>0</v>
      </c>
      <c r="M13" s="30">
        <v>0</v>
      </c>
      <c r="N13" s="30">
        <v>0</v>
      </c>
      <c r="O13" s="30" t="s">
        <v>48</v>
      </c>
      <c r="P13" s="30" t="s">
        <v>48</v>
      </c>
      <c r="Q13" s="29" t="s">
        <v>48</v>
      </c>
      <c r="R13" s="29">
        <v>0</v>
      </c>
      <c r="S13" s="29">
        <v>0</v>
      </c>
      <c r="T13" s="29">
        <v>0</v>
      </c>
      <c r="U13" s="13" t="s">
        <v>1107</v>
      </c>
      <c r="V13" s="11"/>
      <c r="W13" s="11"/>
      <c r="X13" s="11"/>
      <c r="Y13" s="11"/>
      <c r="Z13" s="30"/>
      <c r="AA13" s="30"/>
      <c r="AB13" s="30"/>
      <c r="AC13" s="35"/>
      <c r="AD13" s="35"/>
      <c r="AE13" s="30"/>
      <c r="AF13" s="30"/>
      <c r="AG13" s="11"/>
      <c r="AH13" s="11"/>
      <c r="AI13" s="11"/>
      <c r="AJ13" s="11"/>
      <c r="AK13" s="30" t="s">
        <v>58</v>
      </c>
      <c r="AL13" s="29" t="s">
        <v>59</v>
      </c>
      <c r="AM13" s="29">
        <v>2299</v>
      </c>
      <c r="AN13" s="29" t="s">
        <v>60</v>
      </c>
      <c r="AO13" s="29" t="s">
        <v>61</v>
      </c>
      <c r="AP13" s="30" t="s">
        <v>11</v>
      </c>
      <c r="AQ13" s="30" t="s">
        <v>9</v>
      </c>
      <c r="AR13" s="13" t="s">
        <v>62</v>
      </c>
      <c r="AS13" s="15"/>
      <c r="AT13" s="15" t="s">
        <v>108</v>
      </c>
      <c r="AU13" s="15"/>
      <c r="AV13" s="13" t="s">
        <v>229</v>
      </c>
      <c r="AW13" s="9" t="s">
        <v>1083</v>
      </c>
      <c r="AX13" s="13" t="s">
        <v>63</v>
      </c>
      <c r="AY13" s="9" t="s">
        <v>1084</v>
      </c>
      <c r="AZ13" s="13" t="s">
        <v>63</v>
      </c>
      <c r="BA13" s="9" t="s">
        <v>1085</v>
      </c>
      <c r="BB13" s="13" t="s">
        <v>63</v>
      </c>
      <c r="BC13" s="9" t="s">
        <v>127</v>
      </c>
      <c r="BD13" s="13" t="s">
        <v>1091</v>
      </c>
      <c r="BE13" s="9" t="s">
        <v>73</v>
      </c>
      <c r="BF13" s="14" t="s">
        <v>1093</v>
      </c>
      <c r="BG13" s="9"/>
      <c r="BH13" s="13"/>
      <c r="BI13" s="9"/>
      <c r="BJ13" s="13"/>
      <c r="BK13" s="9"/>
      <c r="BL13" s="9"/>
      <c r="BM13" s="9"/>
      <c r="BN13" s="13"/>
      <c r="BO13" s="9" t="s">
        <v>84</v>
      </c>
      <c r="BP13" s="29" t="s">
        <v>99</v>
      </c>
      <c r="BQ13" s="40">
        <v>5730000</v>
      </c>
      <c r="BR13" s="41">
        <v>1</v>
      </c>
      <c r="BS13" s="41" t="s">
        <v>1088</v>
      </c>
      <c r="BT13" s="41" t="s">
        <v>73</v>
      </c>
      <c r="BU13" s="41" t="s">
        <v>74</v>
      </c>
      <c r="BV13" s="42">
        <v>5530000</v>
      </c>
      <c r="BW13" s="17">
        <v>5530000</v>
      </c>
    </row>
    <row r="14" spans="1:75" ht="60" customHeight="1" x14ac:dyDescent="0.25">
      <c r="A14" s="29">
        <v>39</v>
      </c>
      <c r="B14" s="29">
        <v>24</v>
      </c>
      <c r="C14" s="30" t="s">
        <v>1079</v>
      </c>
      <c r="D14" s="30" t="s">
        <v>45</v>
      </c>
      <c r="E14" s="30" t="s">
        <v>10</v>
      </c>
      <c r="F14" s="30" t="s">
        <v>10</v>
      </c>
      <c r="G14" s="30" t="s">
        <v>92</v>
      </c>
      <c r="H14" s="30" t="s">
        <v>1080</v>
      </c>
      <c r="I14" s="30"/>
      <c r="J14" s="30" t="s">
        <v>48</v>
      </c>
      <c r="K14" s="30" t="s">
        <v>48</v>
      </c>
      <c r="L14" s="30">
        <v>0</v>
      </c>
      <c r="M14" s="30">
        <v>0</v>
      </c>
      <c r="N14" s="30">
        <v>0</v>
      </c>
      <c r="O14" s="30" t="s">
        <v>48</v>
      </c>
      <c r="P14" s="30" t="s">
        <v>48</v>
      </c>
      <c r="Q14" s="29" t="s">
        <v>48</v>
      </c>
      <c r="R14" s="29">
        <v>0</v>
      </c>
      <c r="S14" s="29">
        <v>0</v>
      </c>
      <c r="T14" s="29">
        <v>0</v>
      </c>
      <c r="U14" s="13" t="s">
        <v>1107</v>
      </c>
      <c r="V14" s="11"/>
      <c r="W14" s="11"/>
      <c r="X14" s="11"/>
      <c r="Y14" s="11"/>
      <c r="Z14" s="30"/>
      <c r="AA14" s="30"/>
      <c r="AB14" s="30"/>
      <c r="AC14" s="35"/>
      <c r="AD14" s="35"/>
      <c r="AE14" s="30"/>
      <c r="AF14" s="30"/>
      <c r="AG14" s="11"/>
      <c r="AH14" s="11"/>
      <c r="AI14" s="11"/>
      <c r="AJ14" s="11"/>
      <c r="AK14" s="30" t="s">
        <v>58</v>
      </c>
      <c r="AL14" s="29" t="s">
        <v>59</v>
      </c>
      <c r="AM14" s="29">
        <v>2299</v>
      </c>
      <c r="AN14" s="29" t="s">
        <v>60</v>
      </c>
      <c r="AO14" s="29" t="s">
        <v>61</v>
      </c>
      <c r="AP14" s="30" t="s">
        <v>11</v>
      </c>
      <c r="AQ14" s="30" t="s">
        <v>9</v>
      </c>
      <c r="AR14" s="13" t="s">
        <v>62</v>
      </c>
      <c r="AS14" s="18" t="s">
        <v>1094</v>
      </c>
      <c r="AT14" s="15" t="s">
        <v>72</v>
      </c>
      <c r="AU14" s="15"/>
      <c r="AV14" s="13" t="s">
        <v>229</v>
      </c>
      <c r="AW14" s="9" t="s">
        <v>1083</v>
      </c>
      <c r="AX14" s="13" t="s">
        <v>63</v>
      </c>
      <c r="AY14" s="9" t="s">
        <v>1084</v>
      </c>
      <c r="AZ14" s="13" t="s">
        <v>63</v>
      </c>
      <c r="BA14" s="9" t="s">
        <v>1085</v>
      </c>
      <c r="BB14" s="13" t="s">
        <v>63</v>
      </c>
      <c r="BC14" s="9" t="s">
        <v>127</v>
      </c>
      <c r="BD14" s="13" t="s">
        <v>1091</v>
      </c>
      <c r="BE14" s="9" t="s">
        <v>73</v>
      </c>
      <c r="BF14" s="14" t="s">
        <v>1093</v>
      </c>
      <c r="BG14" s="9"/>
      <c r="BH14" s="13"/>
      <c r="BI14" s="9"/>
      <c r="BJ14" s="13"/>
      <c r="BK14" s="9"/>
      <c r="BL14" s="9"/>
      <c r="BM14" s="9"/>
      <c r="BN14" s="13"/>
      <c r="BO14" s="9" t="s">
        <v>72</v>
      </c>
      <c r="BP14" s="29" t="s">
        <v>99</v>
      </c>
      <c r="BQ14" s="40">
        <v>92000000</v>
      </c>
      <c r="BR14" s="41">
        <v>1</v>
      </c>
      <c r="BS14" s="41" t="s">
        <v>1088</v>
      </c>
      <c r="BT14" s="41" t="s">
        <v>73</v>
      </c>
      <c r="BU14" s="41" t="s">
        <v>74</v>
      </c>
      <c r="BV14" s="42">
        <v>92000000</v>
      </c>
      <c r="BW14" s="17">
        <v>92000000</v>
      </c>
    </row>
    <row r="15" spans="1:75" ht="60" customHeight="1" x14ac:dyDescent="0.25">
      <c r="A15" s="29">
        <v>40</v>
      </c>
      <c r="B15" s="29">
        <v>24</v>
      </c>
      <c r="C15" s="30" t="s">
        <v>1079</v>
      </c>
      <c r="D15" s="30" t="s">
        <v>45</v>
      </c>
      <c r="E15" s="30" t="s">
        <v>10</v>
      </c>
      <c r="F15" s="30" t="s">
        <v>10</v>
      </c>
      <c r="G15" s="30" t="s">
        <v>92</v>
      </c>
      <c r="H15" s="30" t="s">
        <v>1080</v>
      </c>
      <c r="I15" s="30"/>
      <c r="J15" s="30" t="s">
        <v>48</v>
      </c>
      <c r="K15" s="30" t="s">
        <v>48</v>
      </c>
      <c r="L15" s="30">
        <v>0</v>
      </c>
      <c r="M15" s="30">
        <v>0</v>
      </c>
      <c r="N15" s="30">
        <v>0</v>
      </c>
      <c r="O15" s="30" t="s">
        <v>48</v>
      </c>
      <c r="P15" s="30" t="s">
        <v>48</v>
      </c>
      <c r="Q15" s="29" t="s">
        <v>48</v>
      </c>
      <c r="R15" s="29">
        <v>0</v>
      </c>
      <c r="S15" s="29">
        <v>0</v>
      </c>
      <c r="T15" s="29">
        <v>0</v>
      </c>
      <c r="U15" s="13" t="s">
        <v>1107</v>
      </c>
      <c r="V15" s="11"/>
      <c r="W15" s="11"/>
      <c r="X15" s="11"/>
      <c r="Y15" s="11"/>
      <c r="Z15" s="30"/>
      <c r="AA15" s="30"/>
      <c r="AB15" s="30"/>
      <c r="AC15" s="35"/>
      <c r="AD15" s="35"/>
      <c r="AE15" s="30"/>
      <c r="AF15" s="30"/>
      <c r="AG15" s="11"/>
      <c r="AH15" s="11"/>
      <c r="AI15" s="11"/>
      <c r="AJ15" s="11"/>
      <c r="AK15" s="30" t="s">
        <v>58</v>
      </c>
      <c r="AL15" s="29" t="s">
        <v>59</v>
      </c>
      <c r="AM15" s="29">
        <v>2299</v>
      </c>
      <c r="AN15" s="29" t="s">
        <v>60</v>
      </c>
      <c r="AO15" s="29" t="s">
        <v>61</v>
      </c>
      <c r="AP15" s="30" t="s">
        <v>11</v>
      </c>
      <c r="AQ15" s="30" t="s">
        <v>9</v>
      </c>
      <c r="AR15" s="13" t="s">
        <v>62</v>
      </c>
      <c r="AS15" s="18" t="s">
        <v>1095</v>
      </c>
      <c r="AT15" s="15" t="s">
        <v>2</v>
      </c>
      <c r="AU15" s="15"/>
      <c r="AV15" s="13" t="s">
        <v>229</v>
      </c>
      <c r="AW15" s="9" t="s">
        <v>1083</v>
      </c>
      <c r="AX15" s="13" t="s">
        <v>63</v>
      </c>
      <c r="AY15" s="9" t="s">
        <v>1084</v>
      </c>
      <c r="AZ15" s="13" t="s">
        <v>63</v>
      </c>
      <c r="BA15" s="9" t="s">
        <v>1085</v>
      </c>
      <c r="BB15" s="13" t="s">
        <v>63</v>
      </c>
      <c r="BC15" s="9" t="s">
        <v>297</v>
      </c>
      <c r="BD15" s="13" t="s">
        <v>230</v>
      </c>
      <c r="BE15" s="9" t="s">
        <v>1096</v>
      </c>
      <c r="BF15" s="14" t="s">
        <v>1097</v>
      </c>
      <c r="BG15" s="9" t="s">
        <v>756</v>
      </c>
      <c r="BH15" s="13" t="s">
        <v>1087</v>
      </c>
      <c r="BI15" s="9" t="s">
        <v>89</v>
      </c>
      <c r="BJ15" s="13" t="s">
        <v>1098</v>
      </c>
      <c r="BK15" s="9"/>
      <c r="BL15" s="9"/>
      <c r="BM15" s="9"/>
      <c r="BN15" s="13"/>
      <c r="BO15" s="9" t="s">
        <v>2</v>
      </c>
      <c r="BP15" s="29" t="s">
        <v>99</v>
      </c>
      <c r="BQ15" s="40">
        <v>242000000</v>
      </c>
      <c r="BR15" s="41">
        <v>1</v>
      </c>
      <c r="BS15" s="41" t="s">
        <v>1088</v>
      </c>
      <c r="BT15" s="41" t="s">
        <v>89</v>
      </c>
      <c r="BU15" s="41" t="s">
        <v>90</v>
      </c>
      <c r="BV15" s="42">
        <v>222000000</v>
      </c>
      <c r="BW15" s="17">
        <v>238700000</v>
      </c>
    </row>
  </sheetData>
  <sheetProtection algorithmName="SHA-512" hashValue="6K+CWkZsMs/s72ufPipYQESkO9koSIDk568yiYRek1qpbAMnwiz2x5tQI+JdyyLYa1ValpWrGf1x7v4XjW297A==" saltValue="h2mVd/bkUBvBOqsewoIsVQ==" spinCount="100000" sheet="1" objects="1" scenarios="1"/>
  <dataValidations count="2">
    <dataValidation type="textLength" allowBlank="1" showInputMessage="1" showErrorMessage="1" errorTitle="NO COINCIDE CON EL RANGO" error="Recuerda que debes escribir mínimo 100 caracteres máximo 1000" sqref="W7:W15 AH7:AH15" xr:uid="{00000000-0002-0000-0B00-000000000000}">
      <formula1>100</formula1>
      <formula2>1000</formula2>
    </dataValidation>
    <dataValidation type="list" allowBlank="1" showInputMessage="1" showErrorMessage="1" sqref="X7:X15 AI7:AI15" xr:uid="{00000000-0002-0000-0B00-000001000000}">
      <formula1>#REF!</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BW15"/>
  <sheetViews>
    <sheetView workbookViewId="0">
      <selection activeCell="G8" sqref="G8"/>
    </sheetView>
  </sheetViews>
  <sheetFormatPr baseColWidth="10" defaultColWidth="11.42578125" defaultRowHeight="15" x14ac:dyDescent="0.25"/>
  <cols>
    <col min="1" max="1" width="7.140625" style="21" customWidth="1"/>
    <col min="2" max="3" width="8.5703125" style="21" hidden="1" customWidth="1"/>
    <col min="4" max="4" width="10.140625" style="21" customWidth="1"/>
    <col min="5" max="8" width="21.42578125" style="21" customWidth="1"/>
    <col min="9" max="9" width="14.28515625" style="21" customWidth="1"/>
    <col min="10" max="10" width="11.42578125" style="21"/>
    <col min="11" max="14" width="11.42578125" style="21" hidden="1" customWidth="1"/>
    <col min="15" max="20" width="11.42578125" style="21"/>
    <col min="21" max="21" width="0" style="19" hidden="1" customWidth="1"/>
    <col min="22" max="25" width="11.42578125" style="19"/>
    <col min="26" max="26" width="21.42578125" style="21" customWidth="1"/>
    <col min="27" max="27" width="25.7109375" style="21" customWidth="1"/>
    <col min="28" max="28" width="17.28515625" style="21" customWidth="1"/>
    <col min="29" max="30" width="17.140625" style="21" customWidth="1"/>
    <col min="31" max="31" width="11.42578125" style="21"/>
    <col min="32" max="32" width="21.42578125" style="21" customWidth="1"/>
    <col min="33" max="36" width="11.42578125" style="19"/>
    <col min="37" max="37" width="21.42578125" style="21" customWidth="1"/>
    <col min="38" max="41" width="0" style="21" hidden="1" customWidth="1"/>
    <col min="42" max="43" width="21.42578125" style="21" customWidth="1"/>
    <col min="44" max="44" width="0" style="19" hidden="1" customWidth="1"/>
    <col min="45" max="45" width="11.42578125" style="19"/>
    <col min="46" max="46" width="42.85546875" style="19" customWidth="1"/>
    <col min="47" max="47" width="32.140625" style="19" customWidth="1"/>
    <col min="48" max="57" width="0" style="19" hidden="1" customWidth="1"/>
    <col min="58" max="58" width="11.42578125" style="19" hidden="1" customWidth="1"/>
    <col min="59" max="59" width="14.28515625" style="19" hidden="1" customWidth="1"/>
    <col min="60" max="65" width="0" style="19" hidden="1" customWidth="1"/>
    <col min="66" max="66" width="11.42578125" style="19" hidden="1" customWidth="1"/>
    <col min="67" max="67" width="18.85546875" style="19" customWidth="1"/>
    <col min="68" max="68" width="11.42578125" style="21"/>
    <col min="69" max="69" width="16.140625" style="21" customWidth="1"/>
    <col min="70" max="70" width="11.42578125" style="21"/>
    <col min="71" max="71" width="18.42578125" style="21" customWidth="1"/>
    <col min="72" max="72" width="14.7109375" style="21" customWidth="1"/>
    <col min="73" max="73" width="13.5703125" style="21" customWidth="1"/>
    <col min="74" max="74" width="17.85546875" style="21" customWidth="1"/>
    <col min="75" max="75" width="17.7109375" style="19" customWidth="1"/>
    <col min="76" max="76" width="14.5703125" style="19" customWidth="1"/>
    <col min="77" max="16384" width="11.42578125" style="19"/>
  </cols>
  <sheetData>
    <row r="3" spans="1:75" x14ac:dyDescent="0.25">
      <c r="BQ3" s="37"/>
    </row>
    <row r="5" spans="1:75" ht="33.75" x14ac:dyDescent="0.25">
      <c r="A5" s="22" t="s">
        <v>1015</v>
      </c>
      <c r="B5" s="22"/>
      <c r="C5" s="22"/>
      <c r="D5" s="22"/>
      <c r="E5" s="22"/>
      <c r="F5" s="22"/>
      <c r="G5" s="22"/>
      <c r="H5" s="22"/>
      <c r="I5" s="22"/>
      <c r="J5" s="23" t="s">
        <v>1016</v>
      </c>
      <c r="K5" s="23"/>
      <c r="L5" s="23"/>
      <c r="M5" s="23"/>
      <c r="N5" s="23"/>
      <c r="O5" s="24" t="s">
        <v>16</v>
      </c>
      <c r="P5" s="24"/>
      <c r="Q5" s="24"/>
      <c r="R5" s="24"/>
      <c r="S5" s="24"/>
      <c r="T5" s="24"/>
      <c r="U5" s="1"/>
      <c r="V5" s="1"/>
      <c r="W5" s="1"/>
      <c r="X5" s="1"/>
      <c r="Y5" s="1"/>
      <c r="Z5" s="31" t="s">
        <v>17</v>
      </c>
      <c r="AA5" s="31"/>
      <c r="AB5" s="31"/>
      <c r="AC5" s="31"/>
      <c r="AD5" s="31"/>
      <c r="AE5" s="31"/>
      <c r="AF5" s="31"/>
      <c r="AG5" s="2"/>
      <c r="AH5" s="2"/>
      <c r="AI5" s="2"/>
      <c r="AJ5" s="2"/>
      <c r="AK5" s="31"/>
      <c r="AL5" s="31"/>
      <c r="AM5" s="31"/>
      <c r="AN5" s="31"/>
      <c r="AO5" s="31"/>
      <c r="AP5" s="31"/>
      <c r="AQ5" s="31"/>
      <c r="AR5" s="2"/>
      <c r="AS5" s="3" t="s">
        <v>18</v>
      </c>
      <c r="AT5" s="4"/>
      <c r="AU5" s="4"/>
      <c r="AV5" s="4"/>
      <c r="AW5" s="4"/>
      <c r="AX5" s="4"/>
      <c r="AY5" s="4"/>
      <c r="AZ5" s="4"/>
      <c r="BA5" s="4"/>
      <c r="BB5" s="4"/>
      <c r="BC5" s="4"/>
      <c r="BD5" s="4"/>
      <c r="BE5" s="4"/>
      <c r="BF5" s="4"/>
      <c r="BG5" s="4"/>
      <c r="BH5" s="4"/>
      <c r="BI5" s="4"/>
      <c r="BJ5" s="4"/>
      <c r="BK5" s="4"/>
      <c r="BL5" s="4"/>
      <c r="BM5" s="4"/>
      <c r="BN5" s="4"/>
      <c r="BO5" s="4"/>
      <c r="BP5" s="38"/>
      <c r="BQ5" s="38"/>
      <c r="BR5" s="38"/>
      <c r="BS5" s="38"/>
      <c r="BT5" s="38"/>
      <c r="BU5" s="38"/>
      <c r="BV5" s="38"/>
      <c r="BW5" s="4"/>
    </row>
    <row r="6" spans="1:75" ht="60" customHeight="1" x14ac:dyDescent="0.25">
      <c r="A6" s="25" t="s">
        <v>1017</v>
      </c>
      <c r="B6" s="25" t="s">
        <v>1018</v>
      </c>
      <c r="C6" s="25" t="s">
        <v>1019</v>
      </c>
      <c r="D6" s="26" t="s">
        <v>1020</v>
      </c>
      <c r="E6" s="26" t="s">
        <v>1021</v>
      </c>
      <c r="F6" s="26" t="s">
        <v>1022</v>
      </c>
      <c r="G6" s="26" t="s">
        <v>1023</v>
      </c>
      <c r="H6" s="26" t="s">
        <v>1024</v>
      </c>
      <c r="I6" s="26" t="s">
        <v>1025</v>
      </c>
      <c r="J6" s="27" t="s">
        <v>1026</v>
      </c>
      <c r="K6" s="27" t="s">
        <v>1027</v>
      </c>
      <c r="L6" s="27" t="s">
        <v>1028</v>
      </c>
      <c r="M6" s="27" t="s">
        <v>1029</v>
      </c>
      <c r="N6" s="27" t="s">
        <v>1030</v>
      </c>
      <c r="O6" s="28" t="s">
        <v>1031</v>
      </c>
      <c r="P6" s="28" t="s">
        <v>1032</v>
      </c>
      <c r="Q6" s="28" t="s">
        <v>1033</v>
      </c>
      <c r="R6" s="28" t="s">
        <v>1034</v>
      </c>
      <c r="S6" s="28" t="s">
        <v>1035</v>
      </c>
      <c r="T6" s="28" t="s">
        <v>1036</v>
      </c>
      <c r="U6" s="20" t="s">
        <v>1003</v>
      </c>
      <c r="V6" s="5" t="s">
        <v>1108</v>
      </c>
      <c r="W6" s="5" t="s">
        <v>1109</v>
      </c>
      <c r="X6" s="5" t="s">
        <v>1039</v>
      </c>
      <c r="Y6" s="5" t="s">
        <v>1040</v>
      </c>
      <c r="Z6" s="32" t="s">
        <v>1041</v>
      </c>
      <c r="AA6" s="32" t="s">
        <v>1042</v>
      </c>
      <c r="AB6" s="32" t="s">
        <v>1033</v>
      </c>
      <c r="AC6" s="32" t="s">
        <v>1035</v>
      </c>
      <c r="AD6" s="32" t="s">
        <v>1036</v>
      </c>
      <c r="AE6" s="32" t="s">
        <v>1043</v>
      </c>
      <c r="AF6" s="32" t="s">
        <v>1044</v>
      </c>
      <c r="AG6" s="5" t="s">
        <v>1108</v>
      </c>
      <c r="AH6" s="5" t="s">
        <v>1109</v>
      </c>
      <c r="AI6" s="5" t="s">
        <v>1039</v>
      </c>
      <c r="AJ6" s="5" t="s">
        <v>1040</v>
      </c>
      <c r="AK6" s="36" t="s">
        <v>1045</v>
      </c>
      <c r="AL6" s="25" t="s">
        <v>1046</v>
      </c>
      <c r="AM6" s="25" t="s">
        <v>1047</v>
      </c>
      <c r="AN6" s="25" t="s">
        <v>1048</v>
      </c>
      <c r="AO6" s="25" t="s">
        <v>1049</v>
      </c>
      <c r="AP6" s="36" t="s">
        <v>1050</v>
      </c>
      <c r="AQ6" s="36" t="s">
        <v>1005</v>
      </c>
      <c r="AR6" s="7" t="s">
        <v>1051</v>
      </c>
      <c r="AS6" s="8" t="s">
        <v>1052</v>
      </c>
      <c r="AT6" s="8" t="s">
        <v>1053</v>
      </c>
      <c r="AU6" s="8" t="s">
        <v>1006</v>
      </c>
      <c r="AV6" s="8" t="s">
        <v>1054</v>
      </c>
      <c r="AW6" s="8" t="s">
        <v>1055</v>
      </c>
      <c r="AX6" s="8" t="s">
        <v>1056</v>
      </c>
      <c r="AY6" s="8" t="s">
        <v>1057</v>
      </c>
      <c r="AZ6" s="8" t="s">
        <v>1058</v>
      </c>
      <c r="BA6" s="8" t="s">
        <v>1059</v>
      </c>
      <c r="BB6" s="8" t="s">
        <v>1060</v>
      </c>
      <c r="BC6" s="8" t="s">
        <v>1061</v>
      </c>
      <c r="BD6" s="8" t="s">
        <v>1062</v>
      </c>
      <c r="BE6" s="8" t="s">
        <v>1063</v>
      </c>
      <c r="BF6" s="8" t="s">
        <v>1064</v>
      </c>
      <c r="BG6" s="8" t="s">
        <v>1065</v>
      </c>
      <c r="BH6" s="8" t="s">
        <v>1066</v>
      </c>
      <c r="BI6" s="8" t="s">
        <v>1067</v>
      </c>
      <c r="BJ6" s="8" t="s">
        <v>1066</v>
      </c>
      <c r="BK6" s="8" t="s">
        <v>1068</v>
      </c>
      <c r="BL6" s="8" t="s">
        <v>1069</v>
      </c>
      <c r="BM6" s="8" t="s">
        <v>1070</v>
      </c>
      <c r="BN6" s="8" t="s">
        <v>1066</v>
      </c>
      <c r="BO6" s="8" t="s">
        <v>1071</v>
      </c>
      <c r="BP6" s="39" t="s">
        <v>1046</v>
      </c>
      <c r="BQ6" s="39" t="s">
        <v>1072</v>
      </c>
      <c r="BR6" s="39" t="s">
        <v>1073</v>
      </c>
      <c r="BS6" s="39" t="s">
        <v>1074</v>
      </c>
      <c r="BT6" s="39" t="s">
        <v>1075</v>
      </c>
      <c r="BU6" s="39" t="s">
        <v>1076</v>
      </c>
      <c r="BV6" s="39" t="s">
        <v>1077</v>
      </c>
      <c r="BW6" s="8" t="s">
        <v>1078</v>
      </c>
    </row>
    <row r="7" spans="1:75" ht="60" customHeight="1" x14ac:dyDescent="0.25">
      <c r="A7" s="29">
        <v>32</v>
      </c>
      <c r="B7" s="29">
        <v>24</v>
      </c>
      <c r="C7" s="30" t="s">
        <v>1079</v>
      </c>
      <c r="D7" s="30" t="s">
        <v>45</v>
      </c>
      <c r="E7" s="30" t="s">
        <v>10</v>
      </c>
      <c r="F7" s="30" t="s">
        <v>10</v>
      </c>
      <c r="G7" s="30" t="s">
        <v>92</v>
      </c>
      <c r="H7" s="30" t="s">
        <v>1080</v>
      </c>
      <c r="I7" s="30"/>
      <c r="J7" s="30" t="s">
        <v>48</v>
      </c>
      <c r="K7" s="30" t="s">
        <v>48</v>
      </c>
      <c r="L7" s="30">
        <v>0</v>
      </c>
      <c r="M7" s="30">
        <v>0</v>
      </c>
      <c r="N7" s="30">
        <v>0</v>
      </c>
      <c r="O7" s="30" t="s">
        <v>48</v>
      </c>
      <c r="P7" s="30" t="s">
        <v>48</v>
      </c>
      <c r="Q7" s="29" t="s">
        <v>48</v>
      </c>
      <c r="R7" s="29">
        <v>0</v>
      </c>
      <c r="S7" s="29">
        <v>0</v>
      </c>
      <c r="T7" s="29">
        <v>0</v>
      </c>
      <c r="U7" s="13" t="s">
        <v>1110</v>
      </c>
      <c r="V7" s="11"/>
      <c r="W7" s="11"/>
      <c r="X7" s="11"/>
      <c r="Y7" s="11"/>
      <c r="Z7" s="30" t="s">
        <v>94</v>
      </c>
      <c r="AA7" s="30" t="s">
        <v>95</v>
      </c>
      <c r="AB7" s="30" t="s">
        <v>96</v>
      </c>
      <c r="AC7" s="33">
        <v>18000000000</v>
      </c>
      <c r="AD7" s="33">
        <v>35000000000</v>
      </c>
      <c r="AE7" s="30"/>
      <c r="AF7" s="34" t="s">
        <v>97</v>
      </c>
      <c r="AG7" s="11"/>
      <c r="AH7" s="11"/>
      <c r="AI7" s="11"/>
      <c r="AJ7" s="11"/>
      <c r="AK7" s="30" t="s">
        <v>58</v>
      </c>
      <c r="AL7" s="29" t="s">
        <v>59</v>
      </c>
      <c r="AM7" s="29">
        <v>2299</v>
      </c>
      <c r="AN7" s="29" t="s">
        <v>60</v>
      </c>
      <c r="AO7" s="29" t="s">
        <v>61</v>
      </c>
      <c r="AP7" s="30" t="s">
        <v>11</v>
      </c>
      <c r="AQ7" s="30" t="s">
        <v>9</v>
      </c>
      <c r="AR7" s="13" t="s">
        <v>62</v>
      </c>
      <c r="AS7" s="18" t="s">
        <v>1082</v>
      </c>
      <c r="AT7" s="15" t="s">
        <v>98</v>
      </c>
      <c r="AU7" s="15"/>
      <c r="AV7" s="13" t="s">
        <v>229</v>
      </c>
      <c r="AW7" s="9" t="s">
        <v>1083</v>
      </c>
      <c r="AX7" s="13" t="s">
        <v>63</v>
      </c>
      <c r="AY7" s="9" t="s">
        <v>1084</v>
      </c>
      <c r="AZ7" s="13" t="s">
        <v>63</v>
      </c>
      <c r="BA7" s="9" t="s">
        <v>1085</v>
      </c>
      <c r="BB7" s="13" t="s">
        <v>63</v>
      </c>
      <c r="BC7" s="9" t="s">
        <v>297</v>
      </c>
      <c r="BD7" s="13" t="s">
        <v>230</v>
      </c>
      <c r="BE7" s="9" t="s">
        <v>252</v>
      </c>
      <c r="BF7" s="14" t="s">
        <v>1086</v>
      </c>
      <c r="BG7" s="9" t="s">
        <v>65</v>
      </c>
      <c r="BH7" s="13" t="s">
        <v>1087</v>
      </c>
      <c r="BI7" s="9"/>
      <c r="BJ7" s="13"/>
      <c r="BK7" s="9"/>
      <c r="BL7" s="9"/>
      <c r="BM7" s="9"/>
      <c r="BN7" s="13"/>
      <c r="BO7" s="9" t="s">
        <v>64</v>
      </c>
      <c r="BP7" s="29" t="s">
        <v>99</v>
      </c>
      <c r="BQ7" s="40">
        <v>6000000</v>
      </c>
      <c r="BR7" s="41">
        <v>12</v>
      </c>
      <c r="BS7" s="41" t="s">
        <v>1088</v>
      </c>
      <c r="BT7" s="41" t="s">
        <v>65</v>
      </c>
      <c r="BU7" s="41" t="s">
        <v>66</v>
      </c>
      <c r="BV7" s="42">
        <v>70600000</v>
      </c>
      <c r="BW7" s="17">
        <v>24000000</v>
      </c>
    </row>
    <row r="8" spans="1:75" ht="60" customHeight="1" x14ac:dyDescent="0.25">
      <c r="A8" s="29">
        <v>33</v>
      </c>
      <c r="B8" s="29">
        <v>24</v>
      </c>
      <c r="C8" s="30" t="s">
        <v>1079</v>
      </c>
      <c r="D8" s="30" t="s">
        <v>45</v>
      </c>
      <c r="E8" s="30" t="s">
        <v>10</v>
      </c>
      <c r="F8" s="30" t="s">
        <v>10</v>
      </c>
      <c r="G8" s="30" t="s">
        <v>92</v>
      </c>
      <c r="H8" s="30" t="s">
        <v>1080</v>
      </c>
      <c r="I8" s="30"/>
      <c r="J8" s="30" t="s">
        <v>48</v>
      </c>
      <c r="K8" s="30" t="s">
        <v>48</v>
      </c>
      <c r="L8" s="30">
        <v>0</v>
      </c>
      <c r="M8" s="30">
        <v>0</v>
      </c>
      <c r="N8" s="30">
        <v>0</v>
      </c>
      <c r="O8" s="30" t="s">
        <v>48</v>
      </c>
      <c r="P8" s="30" t="s">
        <v>48</v>
      </c>
      <c r="Q8" s="29" t="s">
        <v>48</v>
      </c>
      <c r="R8" s="29">
        <v>0</v>
      </c>
      <c r="S8" s="29">
        <v>0</v>
      </c>
      <c r="T8" s="29">
        <v>0</v>
      </c>
      <c r="U8" s="13" t="s">
        <v>1110</v>
      </c>
      <c r="V8" s="11"/>
      <c r="W8" s="11"/>
      <c r="X8" s="11"/>
      <c r="Y8" s="11"/>
      <c r="Z8" s="30" t="s">
        <v>100</v>
      </c>
      <c r="AA8" s="30" t="s">
        <v>101</v>
      </c>
      <c r="AB8" s="30" t="s">
        <v>96</v>
      </c>
      <c r="AC8" s="35">
        <v>0</v>
      </c>
      <c r="AD8" s="35">
        <v>3</v>
      </c>
      <c r="AE8" s="30"/>
      <c r="AF8" s="30" t="s">
        <v>102</v>
      </c>
      <c r="AG8" s="11"/>
      <c r="AH8" s="11"/>
      <c r="AI8" s="11"/>
      <c r="AJ8" s="11"/>
      <c r="AK8" s="30" t="s">
        <v>58</v>
      </c>
      <c r="AL8" s="29" t="s">
        <v>59</v>
      </c>
      <c r="AM8" s="29">
        <v>2299</v>
      </c>
      <c r="AN8" s="29" t="s">
        <v>60</v>
      </c>
      <c r="AO8" s="29" t="s">
        <v>61</v>
      </c>
      <c r="AP8" s="30" t="s">
        <v>11</v>
      </c>
      <c r="AQ8" s="30" t="s">
        <v>9</v>
      </c>
      <c r="AR8" s="13" t="s">
        <v>62</v>
      </c>
      <c r="AS8" s="18" t="s">
        <v>1089</v>
      </c>
      <c r="AT8" s="15" t="s">
        <v>103</v>
      </c>
      <c r="AU8" s="15"/>
      <c r="AV8" s="13" t="s">
        <v>229</v>
      </c>
      <c r="AW8" s="9" t="s">
        <v>1083</v>
      </c>
      <c r="AX8" s="13" t="s">
        <v>63</v>
      </c>
      <c r="AY8" s="9" t="s">
        <v>1084</v>
      </c>
      <c r="AZ8" s="13" t="s">
        <v>63</v>
      </c>
      <c r="BA8" s="9" t="s">
        <v>1085</v>
      </c>
      <c r="BB8" s="13" t="s">
        <v>63</v>
      </c>
      <c r="BC8" s="9" t="s">
        <v>297</v>
      </c>
      <c r="BD8" s="13" t="s">
        <v>230</v>
      </c>
      <c r="BE8" s="9" t="s">
        <v>252</v>
      </c>
      <c r="BF8" s="14" t="s">
        <v>1086</v>
      </c>
      <c r="BG8" s="9" t="s">
        <v>65</v>
      </c>
      <c r="BH8" s="13" t="s">
        <v>1087</v>
      </c>
      <c r="BI8" s="9"/>
      <c r="BJ8" s="13"/>
      <c r="BK8" s="9"/>
      <c r="BL8" s="9"/>
      <c r="BM8" s="9"/>
      <c r="BN8" s="13"/>
      <c r="BO8" s="9" t="s">
        <v>64</v>
      </c>
      <c r="BP8" s="29" t="s">
        <v>99</v>
      </c>
      <c r="BQ8" s="40">
        <v>7000000</v>
      </c>
      <c r="BR8" s="41">
        <v>12</v>
      </c>
      <c r="BS8" s="41" t="s">
        <v>1088</v>
      </c>
      <c r="BT8" s="41" t="s">
        <v>65</v>
      </c>
      <c r="BU8" s="41" t="s">
        <v>66</v>
      </c>
      <c r="BV8" s="42">
        <v>82400000</v>
      </c>
      <c r="BW8" s="17">
        <v>28000000</v>
      </c>
    </row>
    <row r="9" spans="1:75" ht="60" customHeight="1" x14ac:dyDescent="0.25">
      <c r="A9" s="29">
        <v>34</v>
      </c>
      <c r="B9" s="29">
        <v>24</v>
      </c>
      <c r="C9" s="30" t="s">
        <v>1079</v>
      </c>
      <c r="D9" s="30" t="s">
        <v>45</v>
      </c>
      <c r="E9" s="30" t="s">
        <v>10</v>
      </c>
      <c r="F9" s="30" t="s">
        <v>10</v>
      </c>
      <c r="G9" s="30" t="s">
        <v>92</v>
      </c>
      <c r="H9" s="30" t="s">
        <v>1080</v>
      </c>
      <c r="I9" s="30"/>
      <c r="J9" s="30" t="s">
        <v>48</v>
      </c>
      <c r="K9" s="30" t="s">
        <v>48</v>
      </c>
      <c r="L9" s="30">
        <v>0</v>
      </c>
      <c r="M9" s="30">
        <v>0</v>
      </c>
      <c r="N9" s="30">
        <v>0</v>
      </c>
      <c r="O9" s="30" t="s">
        <v>48</v>
      </c>
      <c r="P9" s="30" t="s">
        <v>48</v>
      </c>
      <c r="Q9" s="29" t="s">
        <v>48</v>
      </c>
      <c r="R9" s="29">
        <v>0</v>
      </c>
      <c r="S9" s="29">
        <v>0</v>
      </c>
      <c r="T9" s="29">
        <v>0</v>
      </c>
      <c r="U9" s="13" t="s">
        <v>1110</v>
      </c>
      <c r="V9" s="11"/>
      <c r="W9" s="11"/>
      <c r="X9" s="11"/>
      <c r="Y9" s="11"/>
      <c r="Z9" s="30" t="s">
        <v>104</v>
      </c>
      <c r="AA9" s="30" t="s">
        <v>105</v>
      </c>
      <c r="AB9" s="30" t="s">
        <v>96</v>
      </c>
      <c r="AC9" s="35">
        <v>0</v>
      </c>
      <c r="AD9" s="35">
        <v>3</v>
      </c>
      <c r="AE9" s="30"/>
      <c r="AF9" s="30" t="s">
        <v>106</v>
      </c>
      <c r="AG9" s="11"/>
      <c r="AH9" s="11"/>
      <c r="AI9" s="11"/>
      <c r="AJ9" s="11"/>
      <c r="AK9" s="30" t="s">
        <v>58</v>
      </c>
      <c r="AL9" s="29" t="s">
        <v>59</v>
      </c>
      <c r="AM9" s="29">
        <v>2299</v>
      </c>
      <c r="AN9" s="29" t="s">
        <v>60</v>
      </c>
      <c r="AO9" s="29" t="s">
        <v>61</v>
      </c>
      <c r="AP9" s="30" t="s">
        <v>11</v>
      </c>
      <c r="AQ9" s="30" t="s">
        <v>9</v>
      </c>
      <c r="AR9" s="13" t="s">
        <v>62</v>
      </c>
      <c r="AS9" s="18" t="s">
        <v>1090</v>
      </c>
      <c r="AT9" s="15" t="s">
        <v>107</v>
      </c>
      <c r="AU9" s="15"/>
      <c r="AV9" s="13" t="s">
        <v>229</v>
      </c>
      <c r="AW9" s="9" t="s">
        <v>1083</v>
      </c>
      <c r="AX9" s="13" t="s">
        <v>63</v>
      </c>
      <c r="AY9" s="9" t="s">
        <v>1084</v>
      </c>
      <c r="AZ9" s="13" t="s">
        <v>63</v>
      </c>
      <c r="BA9" s="9" t="s">
        <v>1085</v>
      </c>
      <c r="BB9" s="13" t="s">
        <v>63</v>
      </c>
      <c r="BC9" s="9" t="s">
        <v>297</v>
      </c>
      <c r="BD9" s="13" t="s">
        <v>230</v>
      </c>
      <c r="BE9" s="9" t="s">
        <v>252</v>
      </c>
      <c r="BF9" s="14" t="s">
        <v>1086</v>
      </c>
      <c r="BG9" s="9" t="s">
        <v>65</v>
      </c>
      <c r="BH9" s="13" t="s">
        <v>1087</v>
      </c>
      <c r="BI9" s="9"/>
      <c r="BJ9" s="13"/>
      <c r="BK9" s="9"/>
      <c r="BL9" s="9"/>
      <c r="BM9" s="9"/>
      <c r="BN9" s="13"/>
      <c r="BO9" s="9" t="s">
        <v>64</v>
      </c>
      <c r="BP9" s="29" t="s">
        <v>99</v>
      </c>
      <c r="BQ9" s="40">
        <v>9000000</v>
      </c>
      <c r="BR9" s="41">
        <v>12</v>
      </c>
      <c r="BS9" s="41" t="s">
        <v>1088</v>
      </c>
      <c r="BT9" s="41" t="s">
        <v>65</v>
      </c>
      <c r="BU9" s="41" t="s">
        <v>66</v>
      </c>
      <c r="BV9" s="42">
        <v>105900000</v>
      </c>
      <c r="BW9" s="17">
        <v>36000000</v>
      </c>
    </row>
    <row r="10" spans="1:75" ht="60" customHeight="1" x14ac:dyDescent="0.25">
      <c r="A10" s="29">
        <v>35</v>
      </c>
      <c r="B10" s="29">
        <v>24</v>
      </c>
      <c r="C10" s="30" t="s">
        <v>1079</v>
      </c>
      <c r="D10" s="30" t="s">
        <v>45</v>
      </c>
      <c r="E10" s="30" t="s">
        <v>10</v>
      </c>
      <c r="F10" s="30" t="s">
        <v>10</v>
      </c>
      <c r="G10" s="30" t="s">
        <v>92</v>
      </c>
      <c r="H10" s="30" t="s">
        <v>1080</v>
      </c>
      <c r="I10" s="30"/>
      <c r="J10" s="30" t="s">
        <v>48</v>
      </c>
      <c r="K10" s="30" t="s">
        <v>48</v>
      </c>
      <c r="L10" s="30">
        <v>0</v>
      </c>
      <c r="M10" s="30">
        <v>0</v>
      </c>
      <c r="N10" s="30">
        <v>0</v>
      </c>
      <c r="O10" s="30" t="s">
        <v>48</v>
      </c>
      <c r="P10" s="30" t="s">
        <v>48</v>
      </c>
      <c r="Q10" s="29" t="s">
        <v>48</v>
      </c>
      <c r="R10" s="29">
        <v>0</v>
      </c>
      <c r="S10" s="29">
        <v>0</v>
      </c>
      <c r="T10" s="29">
        <v>0</v>
      </c>
      <c r="U10" s="13" t="s">
        <v>1110</v>
      </c>
      <c r="V10" s="11"/>
      <c r="W10" s="11"/>
      <c r="X10" s="11"/>
      <c r="Y10" s="11"/>
      <c r="Z10" s="30"/>
      <c r="AA10" s="30"/>
      <c r="AB10" s="30"/>
      <c r="AC10" s="35"/>
      <c r="AD10" s="35"/>
      <c r="AE10" s="30"/>
      <c r="AF10" s="30"/>
      <c r="AG10" s="11"/>
      <c r="AH10" s="11"/>
      <c r="AI10" s="11"/>
      <c r="AJ10" s="11"/>
      <c r="AK10" s="30" t="s">
        <v>58</v>
      </c>
      <c r="AL10" s="29" t="s">
        <v>59</v>
      </c>
      <c r="AM10" s="29">
        <v>2299</v>
      </c>
      <c r="AN10" s="29" t="s">
        <v>60</v>
      </c>
      <c r="AO10" s="29" t="s">
        <v>61</v>
      </c>
      <c r="AP10" s="30" t="s">
        <v>11</v>
      </c>
      <c r="AQ10" s="30" t="s">
        <v>9</v>
      </c>
      <c r="AR10" s="13" t="s">
        <v>62</v>
      </c>
      <c r="AS10" s="15"/>
      <c r="AT10" s="15" t="s">
        <v>108</v>
      </c>
      <c r="AU10" s="15"/>
      <c r="AV10" s="13" t="s">
        <v>229</v>
      </c>
      <c r="AW10" s="9" t="s">
        <v>1083</v>
      </c>
      <c r="AX10" s="13" t="s">
        <v>63</v>
      </c>
      <c r="AY10" s="9" t="s">
        <v>1084</v>
      </c>
      <c r="AZ10" s="13" t="s">
        <v>63</v>
      </c>
      <c r="BA10" s="9" t="s">
        <v>1085</v>
      </c>
      <c r="BB10" s="13" t="s">
        <v>63</v>
      </c>
      <c r="BC10" s="9" t="s">
        <v>127</v>
      </c>
      <c r="BD10" s="13" t="s">
        <v>1091</v>
      </c>
      <c r="BE10" s="9" t="s">
        <v>253</v>
      </c>
      <c r="BF10" s="14" t="s">
        <v>1086</v>
      </c>
      <c r="BG10" s="9" t="s">
        <v>76</v>
      </c>
      <c r="BH10" s="13" t="s">
        <v>1092</v>
      </c>
      <c r="BI10" s="9"/>
      <c r="BJ10" s="13"/>
      <c r="BK10" s="9"/>
      <c r="BL10" s="9"/>
      <c r="BM10" s="9"/>
      <c r="BN10" s="13"/>
      <c r="BO10" s="9" t="s">
        <v>75</v>
      </c>
      <c r="BP10" s="29" t="s">
        <v>99</v>
      </c>
      <c r="BQ10" s="40">
        <v>34380000</v>
      </c>
      <c r="BR10" s="41">
        <v>1</v>
      </c>
      <c r="BS10" s="41" t="s">
        <v>1088</v>
      </c>
      <c r="BT10" s="41" t="s">
        <v>76</v>
      </c>
      <c r="BU10" s="41" t="s">
        <v>77</v>
      </c>
      <c r="BV10" s="42">
        <v>34380000</v>
      </c>
      <c r="BW10" s="17">
        <v>34380000</v>
      </c>
    </row>
    <row r="11" spans="1:75" ht="60" customHeight="1" x14ac:dyDescent="0.25">
      <c r="A11" s="29">
        <v>36</v>
      </c>
      <c r="B11" s="29">
        <v>24</v>
      </c>
      <c r="C11" s="30" t="s">
        <v>1079</v>
      </c>
      <c r="D11" s="30" t="s">
        <v>45</v>
      </c>
      <c r="E11" s="30" t="s">
        <v>10</v>
      </c>
      <c r="F11" s="30" t="s">
        <v>10</v>
      </c>
      <c r="G11" s="30" t="s">
        <v>92</v>
      </c>
      <c r="H11" s="30" t="s">
        <v>1080</v>
      </c>
      <c r="I11" s="30"/>
      <c r="J11" s="30" t="s">
        <v>48</v>
      </c>
      <c r="K11" s="30" t="s">
        <v>48</v>
      </c>
      <c r="L11" s="30">
        <v>0</v>
      </c>
      <c r="M11" s="30">
        <v>0</v>
      </c>
      <c r="N11" s="30">
        <v>0</v>
      </c>
      <c r="O11" s="30" t="s">
        <v>48</v>
      </c>
      <c r="P11" s="30" t="s">
        <v>48</v>
      </c>
      <c r="Q11" s="29" t="s">
        <v>48</v>
      </c>
      <c r="R11" s="29">
        <v>0</v>
      </c>
      <c r="S11" s="29">
        <v>0</v>
      </c>
      <c r="T11" s="29">
        <v>0</v>
      </c>
      <c r="U11" s="13" t="s">
        <v>1110</v>
      </c>
      <c r="V11" s="11"/>
      <c r="W11" s="11"/>
      <c r="X11" s="11"/>
      <c r="Y11" s="11"/>
      <c r="Z11" s="30"/>
      <c r="AA11" s="30"/>
      <c r="AB11" s="30"/>
      <c r="AC11" s="35"/>
      <c r="AD11" s="35"/>
      <c r="AE11" s="30"/>
      <c r="AF11" s="30"/>
      <c r="AG11" s="11"/>
      <c r="AH11" s="11"/>
      <c r="AI11" s="11"/>
      <c r="AJ11" s="11"/>
      <c r="AK11" s="30" t="s">
        <v>58</v>
      </c>
      <c r="AL11" s="29" t="s">
        <v>59</v>
      </c>
      <c r="AM11" s="29">
        <v>2299</v>
      </c>
      <c r="AN11" s="29" t="s">
        <v>60</v>
      </c>
      <c r="AO11" s="29" t="s">
        <v>61</v>
      </c>
      <c r="AP11" s="30" t="s">
        <v>11</v>
      </c>
      <c r="AQ11" s="30" t="s">
        <v>9</v>
      </c>
      <c r="AR11" s="13" t="s">
        <v>62</v>
      </c>
      <c r="AS11" s="15"/>
      <c r="AT11" s="15" t="s">
        <v>108</v>
      </c>
      <c r="AU11" s="15"/>
      <c r="AV11" s="13" t="s">
        <v>229</v>
      </c>
      <c r="AW11" s="9" t="s">
        <v>1083</v>
      </c>
      <c r="AX11" s="13" t="s">
        <v>63</v>
      </c>
      <c r="AY11" s="9" t="s">
        <v>1084</v>
      </c>
      <c r="AZ11" s="13" t="s">
        <v>63</v>
      </c>
      <c r="BA11" s="9" t="s">
        <v>1085</v>
      </c>
      <c r="BB11" s="13" t="s">
        <v>63</v>
      </c>
      <c r="BC11" s="9" t="s">
        <v>127</v>
      </c>
      <c r="BD11" s="13" t="s">
        <v>1091</v>
      </c>
      <c r="BE11" s="9" t="s">
        <v>253</v>
      </c>
      <c r="BF11" s="14" t="s">
        <v>1086</v>
      </c>
      <c r="BG11" s="9" t="s">
        <v>79</v>
      </c>
      <c r="BH11" s="13" t="s">
        <v>1086</v>
      </c>
      <c r="BI11" s="9"/>
      <c r="BJ11" s="13"/>
      <c r="BK11" s="9"/>
      <c r="BL11" s="9"/>
      <c r="BM11" s="9"/>
      <c r="BN11" s="13"/>
      <c r="BO11" s="9" t="s">
        <v>78</v>
      </c>
      <c r="BP11" s="29" t="s">
        <v>99</v>
      </c>
      <c r="BQ11" s="40">
        <v>16616999.999999998</v>
      </c>
      <c r="BR11" s="41">
        <v>1</v>
      </c>
      <c r="BS11" s="41" t="s">
        <v>1088</v>
      </c>
      <c r="BT11" s="41" t="s">
        <v>79</v>
      </c>
      <c r="BU11" s="41" t="s">
        <v>80</v>
      </c>
      <c r="BV11" s="42">
        <v>16616999.999999998</v>
      </c>
      <c r="BW11" s="17">
        <v>16617000</v>
      </c>
    </row>
    <row r="12" spans="1:75" ht="60" customHeight="1" x14ac:dyDescent="0.25">
      <c r="A12" s="29">
        <v>37</v>
      </c>
      <c r="B12" s="29">
        <v>24</v>
      </c>
      <c r="C12" s="30" t="s">
        <v>1079</v>
      </c>
      <c r="D12" s="30" t="s">
        <v>45</v>
      </c>
      <c r="E12" s="30" t="s">
        <v>10</v>
      </c>
      <c r="F12" s="30" t="s">
        <v>10</v>
      </c>
      <c r="G12" s="30" t="s">
        <v>92</v>
      </c>
      <c r="H12" s="30" t="s">
        <v>1080</v>
      </c>
      <c r="I12" s="30"/>
      <c r="J12" s="30" t="s">
        <v>48</v>
      </c>
      <c r="K12" s="30" t="s">
        <v>48</v>
      </c>
      <c r="L12" s="30">
        <v>0</v>
      </c>
      <c r="M12" s="30">
        <v>0</v>
      </c>
      <c r="N12" s="30">
        <v>0</v>
      </c>
      <c r="O12" s="30" t="s">
        <v>48</v>
      </c>
      <c r="P12" s="30" t="s">
        <v>48</v>
      </c>
      <c r="Q12" s="29" t="s">
        <v>48</v>
      </c>
      <c r="R12" s="29">
        <v>0</v>
      </c>
      <c r="S12" s="29">
        <v>0</v>
      </c>
      <c r="T12" s="29">
        <v>0</v>
      </c>
      <c r="U12" s="13" t="s">
        <v>1110</v>
      </c>
      <c r="V12" s="11"/>
      <c r="W12" s="11"/>
      <c r="X12" s="11"/>
      <c r="Y12" s="11"/>
      <c r="Z12" s="30"/>
      <c r="AA12" s="30"/>
      <c r="AB12" s="30"/>
      <c r="AC12" s="35"/>
      <c r="AD12" s="35"/>
      <c r="AE12" s="30"/>
      <c r="AF12" s="30"/>
      <c r="AG12" s="11"/>
      <c r="AH12" s="11"/>
      <c r="AI12" s="11"/>
      <c r="AJ12" s="11"/>
      <c r="AK12" s="30" t="s">
        <v>58</v>
      </c>
      <c r="AL12" s="29" t="s">
        <v>59</v>
      </c>
      <c r="AM12" s="29">
        <v>2299</v>
      </c>
      <c r="AN12" s="29" t="s">
        <v>60</v>
      </c>
      <c r="AO12" s="29" t="s">
        <v>61</v>
      </c>
      <c r="AP12" s="30" t="s">
        <v>11</v>
      </c>
      <c r="AQ12" s="30" t="s">
        <v>9</v>
      </c>
      <c r="AR12" s="13" t="s">
        <v>62</v>
      </c>
      <c r="AS12" s="15"/>
      <c r="AT12" s="15" t="s">
        <v>108</v>
      </c>
      <c r="AU12" s="15"/>
      <c r="AV12" s="13" t="s">
        <v>229</v>
      </c>
      <c r="AW12" s="9" t="s">
        <v>1083</v>
      </c>
      <c r="AX12" s="13" t="s">
        <v>63</v>
      </c>
      <c r="AY12" s="9" t="s">
        <v>1084</v>
      </c>
      <c r="AZ12" s="13" t="s">
        <v>63</v>
      </c>
      <c r="BA12" s="9" t="s">
        <v>1085</v>
      </c>
      <c r="BB12" s="13" t="s">
        <v>63</v>
      </c>
      <c r="BC12" s="9" t="s">
        <v>127</v>
      </c>
      <c r="BD12" s="13" t="s">
        <v>1091</v>
      </c>
      <c r="BE12" s="9" t="s">
        <v>253</v>
      </c>
      <c r="BF12" s="14" t="s">
        <v>1086</v>
      </c>
      <c r="BG12" s="9" t="s">
        <v>82</v>
      </c>
      <c r="BH12" s="13" t="s">
        <v>1093</v>
      </c>
      <c r="BI12" s="9"/>
      <c r="BJ12" s="13"/>
      <c r="BK12" s="9"/>
      <c r="BL12" s="9"/>
      <c r="BM12" s="9"/>
      <c r="BN12" s="13"/>
      <c r="BO12" s="9" t="s">
        <v>81</v>
      </c>
      <c r="BP12" s="29" t="s">
        <v>99</v>
      </c>
      <c r="BQ12" s="40">
        <v>573000</v>
      </c>
      <c r="BR12" s="41">
        <v>1</v>
      </c>
      <c r="BS12" s="41" t="s">
        <v>1088</v>
      </c>
      <c r="BT12" s="41" t="s">
        <v>82</v>
      </c>
      <c r="BU12" s="41" t="s">
        <v>83</v>
      </c>
      <c r="BV12" s="42">
        <v>573000</v>
      </c>
      <c r="BW12" s="17">
        <v>573000</v>
      </c>
    </row>
    <row r="13" spans="1:75" ht="60" customHeight="1" x14ac:dyDescent="0.25">
      <c r="A13" s="29">
        <v>38</v>
      </c>
      <c r="B13" s="29">
        <v>24</v>
      </c>
      <c r="C13" s="30" t="s">
        <v>1079</v>
      </c>
      <c r="D13" s="30" t="s">
        <v>45</v>
      </c>
      <c r="E13" s="30" t="s">
        <v>10</v>
      </c>
      <c r="F13" s="30" t="s">
        <v>10</v>
      </c>
      <c r="G13" s="30" t="s">
        <v>92</v>
      </c>
      <c r="H13" s="30" t="s">
        <v>1080</v>
      </c>
      <c r="I13" s="30"/>
      <c r="J13" s="30" t="s">
        <v>48</v>
      </c>
      <c r="K13" s="30" t="s">
        <v>48</v>
      </c>
      <c r="L13" s="30">
        <v>0</v>
      </c>
      <c r="M13" s="30">
        <v>0</v>
      </c>
      <c r="N13" s="30">
        <v>0</v>
      </c>
      <c r="O13" s="30" t="s">
        <v>48</v>
      </c>
      <c r="P13" s="30" t="s">
        <v>48</v>
      </c>
      <c r="Q13" s="29" t="s">
        <v>48</v>
      </c>
      <c r="R13" s="29">
        <v>0</v>
      </c>
      <c r="S13" s="29">
        <v>0</v>
      </c>
      <c r="T13" s="29">
        <v>0</v>
      </c>
      <c r="U13" s="13" t="s">
        <v>1110</v>
      </c>
      <c r="V13" s="11"/>
      <c r="W13" s="11"/>
      <c r="X13" s="11"/>
      <c r="Y13" s="11"/>
      <c r="Z13" s="30"/>
      <c r="AA13" s="30"/>
      <c r="AB13" s="30"/>
      <c r="AC13" s="35"/>
      <c r="AD13" s="35"/>
      <c r="AE13" s="30"/>
      <c r="AF13" s="30"/>
      <c r="AG13" s="11"/>
      <c r="AH13" s="11"/>
      <c r="AI13" s="11"/>
      <c r="AJ13" s="11"/>
      <c r="AK13" s="30" t="s">
        <v>58</v>
      </c>
      <c r="AL13" s="29" t="s">
        <v>59</v>
      </c>
      <c r="AM13" s="29">
        <v>2299</v>
      </c>
      <c r="AN13" s="29" t="s">
        <v>60</v>
      </c>
      <c r="AO13" s="29" t="s">
        <v>61</v>
      </c>
      <c r="AP13" s="30" t="s">
        <v>11</v>
      </c>
      <c r="AQ13" s="30" t="s">
        <v>9</v>
      </c>
      <c r="AR13" s="13" t="s">
        <v>62</v>
      </c>
      <c r="AS13" s="15"/>
      <c r="AT13" s="15" t="s">
        <v>108</v>
      </c>
      <c r="AU13" s="15"/>
      <c r="AV13" s="13" t="s">
        <v>229</v>
      </c>
      <c r="AW13" s="9" t="s">
        <v>1083</v>
      </c>
      <c r="AX13" s="13" t="s">
        <v>63</v>
      </c>
      <c r="AY13" s="9" t="s">
        <v>1084</v>
      </c>
      <c r="AZ13" s="13" t="s">
        <v>63</v>
      </c>
      <c r="BA13" s="9" t="s">
        <v>1085</v>
      </c>
      <c r="BB13" s="13" t="s">
        <v>63</v>
      </c>
      <c r="BC13" s="9" t="s">
        <v>127</v>
      </c>
      <c r="BD13" s="13" t="s">
        <v>1091</v>
      </c>
      <c r="BE13" s="9" t="s">
        <v>73</v>
      </c>
      <c r="BF13" s="14" t="s">
        <v>1093</v>
      </c>
      <c r="BG13" s="9"/>
      <c r="BH13" s="13"/>
      <c r="BI13" s="9"/>
      <c r="BJ13" s="13"/>
      <c r="BK13" s="9"/>
      <c r="BL13" s="9"/>
      <c r="BM13" s="9"/>
      <c r="BN13" s="13"/>
      <c r="BO13" s="9" t="s">
        <v>84</v>
      </c>
      <c r="BP13" s="29" t="s">
        <v>99</v>
      </c>
      <c r="BQ13" s="40">
        <v>5730000</v>
      </c>
      <c r="BR13" s="41">
        <v>1</v>
      </c>
      <c r="BS13" s="41" t="s">
        <v>1088</v>
      </c>
      <c r="BT13" s="41" t="s">
        <v>73</v>
      </c>
      <c r="BU13" s="41" t="s">
        <v>74</v>
      </c>
      <c r="BV13" s="42">
        <v>5530000</v>
      </c>
      <c r="BW13" s="17">
        <v>5530000</v>
      </c>
    </row>
    <row r="14" spans="1:75" ht="60" customHeight="1" x14ac:dyDescent="0.25">
      <c r="A14" s="29">
        <v>39</v>
      </c>
      <c r="B14" s="29">
        <v>24</v>
      </c>
      <c r="C14" s="30" t="s">
        <v>1079</v>
      </c>
      <c r="D14" s="30" t="s">
        <v>45</v>
      </c>
      <c r="E14" s="30" t="s">
        <v>10</v>
      </c>
      <c r="F14" s="30" t="s">
        <v>10</v>
      </c>
      <c r="G14" s="30" t="s">
        <v>92</v>
      </c>
      <c r="H14" s="30" t="s">
        <v>1080</v>
      </c>
      <c r="I14" s="30"/>
      <c r="J14" s="30" t="s">
        <v>48</v>
      </c>
      <c r="K14" s="30" t="s">
        <v>48</v>
      </c>
      <c r="L14" s="30">
        <v>0</v>
      </c>
      <c r="M14" s="30">
        <v>0</v>
      </c>
      <c r="N14" s="30">
        <v>0</v>
      </c>
      <c r="O14" s="30" t="s">
        <v>48</v>
      </c>
      <c r="P14" s="30" t="s">
        <v>48</v>
      </c>
      <c r="Q14" s="29" t="s">
        <v>48</v>
      </c>
      <c r="R14" s="29">
        <v>0</v>
      </c>
      <c r="S14" s="29">
        <v>0</v>
      </c>
      <c r="T14" s="29">
        <v>0</v>
      </c>
      <c r="U14" s="13" t="s">
        <v>1110</v>
      </c>
      <c r="V14" s="11"/>
      <c r="W14" s="11"/>
      <c r="X14" s="11"/>
      <c r="Y14" s="11"/>
      <c r="Z14" s="30"/>
      <c r="AA14" s="30"/>
      <c r="AB14" s="30"/>
      <c r="AC14" s="35"/>
      <c r="AD14" s="35"/>
      <c r="AE14" s="30"/>
      <c r="AF14" s="30"/>
      <c r="AG14" s="11"/>
      <c r="AH14" s="11"/>
      <c r="AI14" s="11"/>
      <c r="AJ14" s="11"/>
      <c r="AK14" s="30" t="s">
        <v>58</v>
      </c>
      <c r="AL14" s="29" t="s">
        <v>59</v>
      </c>
      <c r="AM14" s="29">
        <v>2299</v>
      </c>
      <c r="AN14" s="29" t="s">
        <v>60</v>
      </c>
      <c r="AO14" s="29" t="s">
        <v>61</v>
      </c>
      <c r="AP14" s="30" t="s">
        <v>11</v>
      </c>
      <c r="AQ14" s="30" t="s">
        <v>9</v>
      </c>
      <c r="AR14" s="13" t="s">
        <v>62</v>
      </c>
      <c r="AS14" s="18" t="s">
        <v>1094</v>
      </c>
      <c r="AT14" s="15" t="s">
        <v>72</v>
      </c>
      <c r="AU14" s="15"/>
      <c r="AV14" s="13" t="s">
        <v>229</v>
      </c>
      <c r="AW14" s="9" t="s">
        <v>1083</v>
      </c>
      <c r="AX14" s="13" t="s">
        <v>63</v>
      </c>
      <c r="AY14" s="9" t="s">
        <v>1084</v>
      </c>
      <c r="AZ14" s="13" t="s">
        <v>63</v>
      </c>
      <c r="BA14" s="9" t="s">
        <v>1085</v>
      </c>
      <c r="BB14" s="13" t="s">
        <v>63</v>
      </c>
      <c r="BC14" s="9" t="s">
        <v>127</v>
      </c>
      <c r="BD14" s="13" t="s">
        <v>1091</v>
      </c>
      <c r="BE14" s="9" t="s">
        <v>73</v>
      </c>
      <c r="BF14" s="14" t="s">
        <v>1093</v>
      </c>
      <c r="BG14" s="9"/>
      <c r="BH14" s="13"/>
      <c r="BI14" s="9"/>
      <c r="BJ14" s="13"/>
      <c r="BK14" s="9"/>
      <c r="BL14" s="9"/>
      <c r="BM14" s="9"/>
      <c r="BN14" s="13"/>
      <c r="BO14" s="9" t="s">
        <v>72</v>
      </c>
      <c r="BP14" s="29" t="s">
        <v>99</v>
      </c>
      <c r="BQ14" s="40">
        <v>92000000</v>
      </c>
      <c r="BR14" s="41">
        <v>1</v>
      </c>
      <c r="BS14" s="41" t="s">
        <v>1088</v>
      </c>
      <c r="BT14" s="41" t="s">
        <v>73</v>
      </c>
      <c r="BU14" s="41" t="s">
        <v>74</v>
      </c>
      <c r="BV14" s="42">
        <v>92000000</v>
      </c>
      <c r="BW14" s="17">
        <v>92000000</v>
      </c>
    </row>
    <row r="15" spans="1:75" ht="60" customHeight="1" x14ac:dyDescent="0.25">
      <c r="A15" s="29">
        <v>40</v>
      </c>
      <c r="B15" s="29">
        <v>24</v>
      </c>
      <c r="C15" s="30" t="s">
        <v>1079</v>
      </c>
      <c r="D15" s="30" t="s">
        <v>45</v>
      </c>
      <c r="E15" s="30" t="s">
        <v>10</v>
      </c>
      <c r="F15" s="30" t="s">
        <v>10</v>
      </c>
      <c r="G15" s="30" t="s">
        <v>92</v>
      </c>
      <c r="H15" s="30" t="s">
        <v>1080</v>
      </c>
      <c r="I15" s="30"/>
      <c r="J15" s="30" t="s">
        <v>48</v>
      </c>
      <c r="K15" s="30" t="s">
        <v>48</v>
      </c>
      <c r="L15" s="30">
        <v>0</v>
      </c>
      <c r="M15" s="30">
        <v>0</v>
      </c>
      <c r="N15" s="30">
        <v>0</v>
      </c>
      <c r="O15" s="30" t="s">
        <v>48</v>
      </c>
      <c r="P15" s="30" t="s">
        <v>48</v>
      </c>
      <c r="Q15" s="29" t="s">
        <v>48</v>
      </c>
      <c r="R15" s="29">
        <v>0</v>
      </c>
      <c r="S15" s="29">
        <v>0</v>
      </c>
      <c r="T15" s="29">
        <v>0</v>
      </c>
      <c r="U15" s="13" t="s">
        <v>1110</v>
      </c>
      <c r="V15" s="11"/>
      <c r="W15" s="11"/>
      <c r="X15" s="11"/>
      <c r="Y15" s="11"/>
      <c r="Z15" s="30"/>
      <c r="AA15" s="30"/>
      <c r="AB15" s="30"/>
      <c r="AC15" s="35"/>
      <c r="AD15" s="35"/>
      <c r="AE15" s="30"/>
      <c r="AF15" s="30"/>
      <c r="AG15" s="11"/>
      <c r="AH15" s="11"/>
      <c r="AI15" s="11"/>
      <c r="AJ15" s="11"/>
      <c r="AK15" s="30" t="s">
        <v>58</v>
      </c>
      <c r="AL15" s="29" t="s">
        <v>59</v>
      </c>
      <c r="AM15" s="29">
        <v>2299</v>
      </c>
      <c r="AN15" s="29" t="s">
        <v>60</v>
      </c>
      <c r="AO15" s="29" t="s">
        <v>61</v>
      </c>
      <c r="AP15" s="30" t="s">
        <v>11</v>
      </c>
      <c r="AQ15" s="30" t="s">
        <v>9</v>
      </c>
      <c r="AR15" s="13" t="s">
        <v>62</v>
      </c>
      <c r="AS15" s="18" t="s">
        <v>1095</v>
      </c>
      <c r="AT15" s="15" t="s">
        <v>2</v>
      </c>
      <c r="AU15" s="15"/>
      <c r="AV15" s="13" t="s">
        <v>229</v>
      </c>
      <c r="AW15" s="9" t="s">
        <v>1083</v>
      </c>
      <c r="AX15" s="13" t="s">
        <v>63</v>
      </c>
      <c r="AY15" s="9" t="s">
        <v>1084</v>
      </c>
      <c r="AZ15" s="13" t="s">
        <v>63</v>
      </c>
      <c r="BA15" s="9" t="s">
        <v>1085</v>
      </c>
      <c r="BB15" s="13" t="s">
        <v>63</v>
      </c>
      <c r="BC15" s="9" t="s">
        <v>297</v>
      </c>
      <c r="BD15" s="13" t="s">
        <v>230</v>
      </c>
      <c r="BE15" s="9" t="s">
        <v>1096</v>
      </c>
      <c r="BF15" s="14" t="s">
        <v>1097</v>
      </c>
      <c r="BG15" s="9" t="s">
        <v>756</v>
      </c>
      <c r="BH15" s="13" t="s">
        <v>1087</v>
      </c>
      <c r="BI15" s="9" t="s">
        <v>89</v>
      </c>
      <c r="BJ15" s="13" t="s">
        <v>1098</v>
      </c>
      <c r="BK15" s="9"/>
      <c r="BL15" s="9"/>
      <c r="BM15" s="9"/>
      <c r="BN15" s="13"/>
      <c r="BO15" s="9" t="s">
        <v>2</v>
      </c>
      <c r="BP15" s="29" t="s">
        <v>99</v>
      </c>
      <c r="BQ15" s="40">
        <v>242000000</v>
      </c>
      <c r="BR15" s="41">
        <v>1</v>
      </c>
      <c r="BS15" s="41" t="s">
        <v>1088</v>
      </c>
      <c r="BT15" s="41" t="s">
        <v>89</v>
      </c>
      <c r="BU15" s="41" t="s">
        <v>90</v>
      </c>
      <c r="BV15" s="42">
        <v>222000000</v>
      </c>
      <c r="BW15" s="17">
        <v>238700000</v>
      </c>
    </row>
  </sheetData>
  <sheetProtection algorithmName="SHA-512" hashValue="tnj2J/m305K9PRsTvPBAn+7a7iCn1CE4oShuxgF6ZAAqVyvqEvOKAgOujsza5ZznNfKncLvztcynfh00jhMNLg==" saltValue="6TTKt0cBCvb0vGEOzPKQTA==" spinCount="100000" sheet="1" objects="1" scenarios="1"/>
  <dataValidations count="2">
    <dataValidation type="textLength" allowBlank="1" showInputMessage="1" showErrorMessage="1" errorTitle="NO COINCIDE CON EL RANGO" error="Recuerda que debes escribir mínimo 100 caracteres máximo 1000" sqref="W7:W15 AH7:AH15" xr:uid="{00000000-0002-0000-0C00-000000000000}">
      <formula1>100</formula1>
      <formula2>1000</formula2>
    </dataValidation>
    <dataValidation type="list" allowBlank="1" showInputMessage="1" showErrorMessage="1" sqref="X7:X15 AI7:AI15" xr:uid="{00000000-0002-0000-0C00-000001000000}">
      <formula1>#REF!</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BW15"/>
  <sheetViews>
    <sheetView topLeftCell="S1" workbookViewId="0">
      <selection activeCell="G8" sqref="G8"/>
    </sheetView>
  </sheetViews>
  <sheetFormatPr baseColWidth="10" defaultColWidth="11.42578125" defaultRowHeight="15" x14ac:dyDescent="0.25"/>
  <cols>
    <col min="1" max="1" width="7.140625" style="21" customWidth="1"/>
    <col min="2" max="3" width="8.5703125" style="21" hidden="1" customWidth="1"/>
    <col min="4" max="4" width="10.140625" style="21" customWidth="1"/>
    <col min="5" max="8" width="21.42578125" style="21" customWidth="1"/>
    <col min="9" max="9" width="14.28515625" style="21" customWidth="1"/>
    <col min="10" max="10" width="13.140625" style="21" customWidth="1"/>
    <col min="11" max="14" width="11.42578125" style="21" hidden="1" customWidth="1"/>
    <col min="15" max="20" width="11.42578125" style="21"/>
    <col min="21" max="21" width="0" style="19" hidden="1" customWidth="1"/>
    <col min="22" max="25" width="11.42578125" style="19"/>
    <col min="26" max="26" width="21.42578125" style="21" customWidth="1"/>
    <col min="27" max="27" width="25.7109375" style="21" customWidth="1"/>
    <col min="28" max="28" width="17.28515625" style="21" customWidth="1"/>
    <col min="29" max="30" width="17.140625" style="21" customWidth="1"/>
    <col min="31" max="31" width="11.42578125" style="21"/>
    <col min="32" max="32" width="21.42578125" style="21" customWidth="1"/>
    <col min="33" max="36" width="11.42578125" style="19"/>
    <col min="37" max="37" width="21.42578125" style="21" customWidth="1"/>
    <col min="38" max="41" width="0" style="21" hidden="1" customWidth="1"/>
    <col min="42" max="43" width="21.42578125" style="21" customWidth="1"/>
    <col min="44" max="44" width="0" style="19" hidden="1" customWidth="1"/>
    <col min="45" max="45" width="11.42578125" style="19"/>
    <col min="46" max="46" width="42.85546875" style="19" customWidth="1"/>
    <col min="47" max="47" width="32.140625" style="19" customWidth="1"/>
    <col min="48" max="58" width="0" style="19" hidden="1" customWidth="1"/>
    <col min="59" max="59" width="14.28515625" style="19" hidden="1" customWidth="1"/>
    <col min="60" max="66" width="0" style="19" hidden="1" customWidth="1"/>
    <col min="67" max="67" width="18.85546875" style="19" customWidth="1"/>
    <col min="68" max="68" width="11.42578125" style="21"/>
    <col min="69" max="69" width="16.140625" style="21" customWidth="1"/>
    <col min="70" max="70" width="11.42578125" style="21"/>
    <col min="71" max="71" width="18.42578125" style="21" customWidth="1"/>
    <col min="72" max="72" width="14.7109375" style="21" customWidth="1"/>
    <col min="73" max="73" width="13.5703125" style="21" customWidth="1"/>
    <col min="74" max="74" width="17.85546875" style="21" customWidth="1"/>
    <col min="75" max="75" width="17.7109375" style="19" customWidth="1"/>
    <col min="76" max="76" width="14.5703125" style="19" customWidth="1"/>
    <col min="77" max="16384" width="11.42578125" style="19"/>
  </cols>
  <sheetData>
    <row r="3" spans="1:75" x14ac:dyDescent="0.25">
      <c r="BQ3" s="37"/>
    </row>
    <row r="5" spans="1:75" ht="33.75" x14ac:dyDescent="0.25">
      <c r="A5" s="22" t="s">
        <v>1015</v>
      </c>
      <c r="B5" s="22"/>
      <c r="C5" s="22"/>
      <c r="D5" s="22"/>
      <c r="E5" s="22"/>
      <c r="F5" s="22"/>
      <c r="G5" s="22"/>
      <c r="H5" s="22"/>
      <c r="I5" s="22"/>
      <c r="J5" s="23" t="s">
        <v>1016</v>
      </c>
      <c r="K5" s="23"/>
      <c r="L5" s="23"/>
      <c r="M5" s="23"/>
      <c r="N5" s="23"/>
      <c r="O5" s="24" t="s">
        <v>16</v>
      </c>
      <c r="P5" s="24"/>
      <c r="Q5" s="24"/>
      <c r="R5" s="24"/>
      <c r="S5" s="24"/>
      <c r="T5" s="24"/>
      <c r="U5" s="1"/>
      <c r="V5" s="1"/>
      <c r="W5" s="1"/>
      <c r="X5" s="1"/>
      <c r="Y5" s="1"/>
      <c r="Z5" s="31" t="s">
        <v>17</v>
      </c>
      <c r="AA5" s="31"/>
      <c r="AB5" s="31"/>
      <c r="AC5" s="31"/>
      <c r="AD5" s="31"/>
      <c r="AE5" s="31"/>
      <c r="AF5" s="31"/>
      <c r="AG5" s="2"/>
      <c r="AH5" s="2"/>
      <c r="AI5" s="2"/>
      <c r="AJ5" s="2"/>
      <c r="AK5" s="31"/>
      <c r="AL5" s="31"/>
      <c r="AM5" s="31"/>
      <c r="AN5" s="31"/>
      <c r="AO5" s="31"/>
      <c r="AP5" s="31"/>
      <c r="AQ5" s="31"/>
      <c r="AR5" s="2"/>
      <c r="AS5" s="3" t="s">
        <v>18</v>
      </c>
      <c r="AT5" s="4"/>
      <c r="AU5" s="4"/>
      <c r="AV5" s="4"/>
      <c r="AW5" s="4"/>
      <c r="AX5" s="4"/>
      <c r="AY5" s="4"/>
      <c r="AZ5" s="4"/>
      <c r="BA5" s="4"/>
      <c r="BB5" s="4"/>
      <c r="BC5" s="4"/>
      <c r="BD5" s="4"/>
      <c r="BE5" s="4"/>
      <c r="BF5" s="4"/>
      <c r="BG5" s="4"/>
      <c r="BH5" s="4"/>
      <c r="BI5" s="4"/>
      <c r="BJ5" s="4"/>
      <c r="BK5" s="4"/>
      <c r="BL5" s="4"/>
      <c r="BM5" s="4"/>
      <c r="BN5" s="4"/>
      <c r="BO5" s="4"/>
      <c r="BP5" s="38"/>
      <c r="BQ5" s="38"/>
      <c r="BR5" s="38"/>
      <c r="BS5" s="38"/>
      <c r="BT5" s="38"/>
      <c r="BU5" s="38"/>
      <c r="BV5" s="38"/>
      <c r="BW5" s="4"/>
    </row>
    <row r="6" spans="1:75" ht="60" customHeight="1" x14ac:dyDescent="0.25">
      <c r="A6" s="25" t="s">
        <v>1017</v>
      </c>
      <c r="B6" s="25" t="s">
        <v>1018</v>
      </c>
      <c r="C6" s="25" t="s">
        <v>1019</v>
      </c>
      <c r="D6" s="26" t="s">
        <v>1020</v>
      </c>
      <c r="E6" s="26" t="s">
        <v>1021</v>
      </c>
      <c r="F6" s="26" t="s">
        <v>1022</v>
      </c>
      <c r="G6" s="26" t="s">
        <v>1023</v>
      </c>
      <c r="H6" s="26" t="s">
        <v>1024</v>
      </c>
      <c r="I6" s="26" t="s">
        <v>1025</v>
      </c>
      <c r="J6" s="27" t="s">
        <v>1026</v>
      </c>
      <c r="K6" s="27" t="s">
        <v>1027</v>
      </c>
      <c r="L6" s="27" t="s">
        <v>1028</v>
      </c>
      <c r="M6" s="27" t="s">
        <v>1029</v>
      </c>
      <c r="N6" s="27" t="s">
        <v>1030</v>
      </c>
      <c r="O6" s="28" t="s">
        <v>1031</v>
      </c>
      <c r="P6" s="28" t="s">
        <v>1032</v>
      </c>
      <c r="Q6" s="28" t="s">
        <v>1033</v>
      </c>
      <c r="R6" s="28" t="s">
        <v>1034</v>
      </c>
      <c r="S6" s="28" t="s">
        <v>1035</v>
      </c>
      <c r="T6" s="28" t="s">
        <v>1036</v>
      </c>
      <c r="U6" s="20" t="s">
        <v>1003</v>
      </c>
      <c r="V6" s="6" t="s">
        <v>1111</v>
      </c>
      <c r="W6" s="6" t="s">
        <v>1112</v>
      </c>
      <c r="X6" s="6" t="s">
        <v>1039</v>
      </c>
      <c r="Y6" s="6" t="s">
        <v>1040</v>
      </c>
      <c r="Z6" s="32" t="s">
        <v>1041</v>
      </c>
      <c r="AA6" s="32" t="s">
        <v>1042</v>
      </c>
      <c r="AB6" s="32" t="s">
        <v>1033</v>
      </c>
      <c r="AC6" s="32" t="s">
        <v>1035</v>
      </c>
      <c r="AD6" s="32" t="s">
        <v>1036</v>
      </c>
      <c r="AE6" s="32" t="s">
        <v>1043</v>
      </c>
      <c r="AF6" s="32" t="s">
        <v>1044</v>
      </c>
      <c r="AG6" s="6" t="s">
        <v>1111</v>
      </c>
      <c r="AH6" s="6" t="s">
        <v>1112</v>
      </c>
      <c r="AI6" s="6" t="s">
        <v>1039</v>
      </c>
      <c r="AJ6" s="6" t="s">
        <v>1040</v>
      </c>
      <c r="AK6" s="36" t="s">
        <v>1045</v>
      </c>
      <c r="AL6" s="25" t="s">
        <v>1046</v>
      </c>
      <c r="AM6" s="25" t="s">
        <v>1047</v>
      </c>
      <c r="AN6" s="25" t="s">
        <v>1048</v>
      </c>
      <c r="AO6" s="25" t="s">
        <v>1049</v>
      </c>
      <c r="AP6" s="36" t="s">
        <v>1050</v>
      </c>
      <c r="AQ6" s="36" t="s">
        <v>1005</v>
      </c>
      <c r="AR6" s="7" t="s">
        <v>1051</v>
      </c>
      <c r="AS6" s="8" t="s">
        <v>1052</v>
      </c>
      <c r="AT6" s="8" t="s">
        <v>1053</v>
      </c>
      <c r="AU6" s="8" t="s">
        <v>1006</v>
      </c>
      <c r="AV6" s="8" t="s">
        <v>1054</v>
      </c>
      <c r="AW6" s="8" t="s">
        <v>1055</v>
      </c>
      <c r="AX6" s="8" t="s">
        <v>1056</v>
      </c>
      <c r="AY6" s="8" t="s">
        <v>1057</v>
      </c>
      <c r="AZ6" s="8" t="s">
        <v>1058</v>
      </c>
      <c r="BA6" s="8" t="s">
        <v>1059</v>
      </c>
      <c r="BB6" s="8" t="s">
        <v>1060</v>
      </c>
      <c r="BC6" s="8" t="s">
        <v>1061</v>
      </c>
      <c r="BD6" s="8" t="s">
        <v>1062</v>
      </c>
      <c r="BE6" s="8" t="s">
        <v>1063</v>
      </c>
      <c r="BF6" s="8" t="s">
        <v>1064</v>
      </c>
      <c r="BG6" s="8" t="s">
        <v>1065</v>
      </c>
      <c r="BH6" s="8" t="s">
        <v>1066</v>
      </c>
      <c r="BI6" s="8" t="s">
        <v>1067</v>
      </c>
      <c r="BJ6" s="8" t="s">
        <v>1066</v>
      </c>
      <c r="BK6" s="8" t="s">
        <v>1068</v>
      </c>
      <c r="BL6" s="8" t="s">
        <v>1069</v>
      </c>
      <c r="BM6" s="8" t="s">
        <v>1070</v>
      </c>
      <c r="BN6" s="8" t="s">
        <v>1066</v>
      </c>
      <c r="BO6" s="8" t="s">
        <v>1071</v>
      </c>
      <c r="BP6" s="39" t="s">
        <v>1046</v>
      </c>
      <c r="BQ6" s="39" t="s">
        <v>1072</v>
      </c>
      <c r="BR6" s="39" t="s">
        <v>1073</v>
      </c>
      <c r="BS6" s="39" t="s">
        <v>1074</v>
      </c>
      <c r="BT6" s="39" t="s">
        <v>1075</v>
      </c>
      <c r="BU6" s="39" t="s">
        <v>1076</v>
      </c>
      <c r="BV6" s="39" t="s">
        <v>1077</v>
      </c>
      <c r="BW6" s="8" t="s">
        <v>1078</v>
      </c>
    </row>
    <row r="7" spans="1:75" ht="60" customHeight="1" x14ac:dyDescent="0.25">
      <c r="A7" s="29">
        <v>32</v>
      </c>
      <c r="B7" s="29">
        <v>24</v>
      </c>
      <c r="C7" s="30" t="s">
        <v>1079</v>
      </c>
      <c r="D7" s="30" t="s">
        <v>45</v>
      </c>
      <c r="E7" s="30" t="s">
        <v>10</v>
      </c>
      <c r="F7" s="30" t="s">
        <v>10</v>
      </c>
      <c r="G7" s="30" t="s">
        <v>92</v>
      </c>
      <c r="H7" s="30" t="s">
        <v>1080</v>
      </c>
      <c r="I7" s="30"/>
      <c r="J7" s="30" t="s">
        <v>48</v>
      </c>
      <c r="K7" s="30" t="s">
        <v>48</v>
      </c>
      <c r="L7" s="30">
        <v>0</v>
      </c>
      <c r="M7" s="30">
        <v>0</v>
      </c>
      <c r="N7" s="30">
        <v>0</v>
      </c>
      <c r="O7" s="30" t="s">
        <v>48</v>
      </c>
      <c r="P7" s="30" t="s">
        <v>48</v>
      </c>
      <c r="Q7" s="29" t="s">
        <v>48</v>
      </c>
      <c r="R7" s="29">
        <v>0</v>
      </c>
      <c r="S7" s="29">
        <v>0</v>
      </c>
      <c r="T7" s="29">
        <v>0</v>
      </c>
      <c r="U7" s="13" t="s">
        <v>1113</v>
      </c>
      <c r="V7" s="11"/>
      <c r="W7" s="11"/>
      <c r="X7" s="11"/>
      <c r="Y7" s="11"/>
      <c r="Z7" s="30" t="s">
        <v>94</v>
      </c>
      <c r="AA7" s="30" t="s">
        <v>95</v>
      </c>
      <c r="AB7" s="30" t="s">
        <v>96</v>
      </c>
      <c r="AC7" s="33">
        <v>18000000000</v>
      </c>
      <c r="AD7" s="33">
        <v>35000000000</v>
      </c>
      <c r="AE7" s="30"/>
      <c r="AF7" s="34" t="s">
        <v>97</v>
      </c>
      <c r="AG7" s="11"/>
      <c r="AH7" s="11"/>
      <c r="AI7" s="11"/>
      <c r="AJ7" s="11"/>
      <c r="AK7" s="30" t="s">
        <v>58</v>
      </c>
      <c r="AL7" s="29" t="s">
        <v>59</v>
      </c>
      <c r="AM7" s="29">
        <v>2299</v>
      </c>
      <c r="AN7" s="29" t="s">
        <v>60</v>
      </c>
      <c r="AO7" s="29" t="s">
        <v>61</v>
      </c>
      <c r="AP7" s="30" t="s">
        <v>11</v>
      </c>
      <c r="AQ7" s="30" t="s">
        <v>9</v>
      </c>
      <c r="AR7" s="13" t="s">
        <v>62</v>
      </c>
      <c r="AS7" s="18" t="s">
        <v>1082</v>
      </c>
      <c r="AT7" s="15" t="s">
        <v>98</v>
      </c>
      <c r="AU7" s="15"/>
      <c r="AV7" s="13" t="s">
        <v>229</v>
      </c>
      <c r="AW7" s="9" t="s">
        <v>1083</v>
      </c>
      <c r="AX7" s="13" t="s">
        <v>63</v>
      </c>
      <c r="AY7" s="9" t="s">
        <v>1084</v>
      </c>
      <c r="AZ7" s="13" t="s">
        <v>63</v>
      </c>
      <c r="BA7" s="9" t="s">
        <v>1085</v>
      </c>
      <c r="BB7" s="13" t="s">
        <v>63</v>
      </c>
      <c r="BC7" s="9" t="s">
        <v>297</v>
      </c>
      <c r="BD7" s="13" t="s">
        <v>230</v>
      </c>
      <c r="BE7" s="9" t="s">
        <v>252</v>
      </c>
      <c r="BF7" s="14" t="s">
        <v>1086</v>
      </c>
      <c r="BG7" s="9" t="s">
        <v>65</v>
      </c>
      <c r="BH7" s="13" t="s">
        <v>1087</v>
      </c>
      <c r="BI7" s="9"/>
      <c r="BJ7" s="13"/>
      <c r="BK7" s="9"/>
      <c r="BL7" s="9"/>
      <c r="BM7" s="9"/>
      <c r="BN7" s="13"/>
      <c r="BO7" s="9" t="s">
        <v>64</v>
      </c>
      <c r="BP7" s="29" t="s">
        <v>99</v>
      </c>
      <c r="BQ7" s="40">
        <v>6000000</v>
      </c>
      <c r="BR7" s="41">
        <v>12</v>
      </c>
      <c r="BS7" s="41" t="s">
        <v>1088</v>
      </c>
      <c r="BT7" s="41" t="s">
        <v>65</v>
      </c>
      <c r="BU7" s="41" t="s">
        <v>66</v>
      </c>
      <c r="BV7" s="42">
        <v>70600000</v>
      </c>
      <c r="BW7" s="17">
        <v>24000000</v>
      </c>
    </row>
    <row r="8" spans="1:75" ht="60" customHeight="1" x14ac:dyDescent="0.25">
      <c r="A8" s="29">
        <v>33</v>
      </c>
      <c r="B8" s="29">
        <v>24</v>
      </c>
      <c r="C8" s="30" t="s">
        <v>1079</v>
      </c>
      <c r="D8" s="30" t="s">
        <v>45</v>
      </c>
      <c r="E8" s="30" t="s">
        <v>10</v>
      </c>
      <c r="F8" s="30" t="s">
        <v>10</v>
      </c>
      <c r="G8" s="30" t="s">
        <v>92</v>
      </c>
      <c r="H8" s="30" t="s">
        <v>1080</v>
      </c>
      <c r="I8" s="30"/>
      <c r="J8" s="30" t="s">
        <v>48</v>
      </c>
      <c r="K8" s="30" t="s">
        <v>48</v>
      </c>
      <c r="L8" s="30">
        <v>0</v>
      </c>
      <c r="M8" s="30">
        <v>0</v>
      </c>
      <c r="N8" s="30">
        <v>0</v>
      </c>
      <c r="O8" s="30" t="s">
        <v>48</v>
      </c>
      <c r="P8" s="30" t="s">
        <v>48</v>
      </c>
      <c r="Q8" s="29" t="s">
        <v>48</v>
      </c>
      <c r="R8" s="29">
        <v>0</v>
      </c>
      <c r="S8" s="29">
        <v>0</v>
      </c>
      <c r="T8" s="29">
        <v>0</v>
      </c>
      <c r="U8" s="13" t="s">
        <v>1113</v>
      </c>
      <c r="V8" s="11"/>
      <c r="W8" s="11"/>
      <c r="X8" s="11"/>
      <c r="Y8" s="11"/>
      <c r="Z8" s="30" t="s">
        <v>100</v>
      </c>
      <c r="AA8" s="30" t="s">
        <v>101</v>
      </c>
      <c r="AB8" s="30" t="s">
        <v>96</v>
      </c>
      <c r="AC8" s="35">
        <v>0</v>
      </c>
      <c r="AD8" s="35">
        <v>3</v>
      </c>
      <c r="AE8" s="30"/>
      <c r="AF8" s="30" t="s">
        <v>102</v>
      </c>
      <c r="AG8" s="11"/>
      <c r="AH8" s="11"/>
      <c r="AI8" s="11"/>
      <c r="AJ8" s="11"/>
      <c r="AK8" s="30" t="s">
        <v>58</v>
      </c>
      <c r="AL8" s="29" t="s">
        <v>59</v>
      </c>
      <c r="AM8" s="29">
        <v>2299</v>
      </c>
      <c r="AN8" s="29" t="s">
        <v>60</v>
      </c>
      <c r="AO8" s="29" t="s">
        <v>61</v>
      </c>
      <c r="AP8" s="30" t="s">
        <v>11</v>
      </c>
      <c r="AQ8" s="30" t="s">
        <v>9</v>
      </c>
      <c r="AR8" s="13" t="s">
        <v>62</v>
      </c>
      <c r="AS8" s="18" t="s">
        <v>1089</v>
      </c>
      <c r="AT8" s="15" t="s">
        <v>103</v>
      </c>
      <c r="AU8" s="15"/>
      <c r="AV8" s="13" t="s">
        <v>229</v>
      </c>
      <c r="AW8" s="9" t="s">
        <v>1083</v>
      </c>
      <c r="AX8" s="13" t="s">
        <v>63</v>
      </c>
      <c r="AY8" s="9" t="s">
        <v>1084</v>
      </c>
      <c r="AZ8" s="13" t="s">
        <v>63</v>
      </c>
      <c r="BA8" s="9" t="s">
        <v>1085</v>
      </c>
      <c r="BB8" s="13" t="s">
        <v>63</v>
      </c>
      <c r="BC8" s="9" t="s">
        <v>297</v>
      </c>
      <c r="BD8" s="13" t="s">
        <v>230</v>
      </c>
      <c r="BE8" s="9" t="s">
        <v>252</v>
      </c>
      <c r="BF8" s="14" t="s">
        <v>1086</v>
      </c>
      <c r="BG8" s="9" t="s">
        <v>65</v>
      </c>
      <c r="BH8" s="13" t="s">
        <v>1087</v>
      </c>
      <c r="BI8" s="9"/>
      <c r="BJ8" s="13"/>
      <c r="BK8" s="9"/>
      <c r="BL8" s="9"/>
      <c r="BM8" s="9"/>
      <c r="BN8" s="13"/>
      <c r="BO8" s="9" t="s">
        <v>64</v>
      </c>
      <c r="BP8" s="29" t="s">
        <v>99</v>
      </c>
      <c r="BQ8" s="40">
        <v>7000000</v>
      </c>
      <c r="BR8" s="41">
        <v>12</v>
      </c>
      <c r="BS8" s="41" t="s">
        <v>1088</v>
      </c>
      <c r="BT8" s="41" t="s">
        <v>65</v>
      </c>
      <c r="BU8" s="41" t="s">
        <v>66</v>
      </c>
      <c r="BV8" s="42">
        <v>82400000</v>
      </c>
      <c r="BW8" s="17">
        <v>28000000</v>
      </c>
    </row>
    <row r="9" spans="1:75" ht="60" customHeight="1" x14ac:dyDescent="0.25">
      <c r="A9" s="29">
        <v>34</v>
      </c>
      <c r="B9" s="29">
        <v>24</v>
      </c>
      <c r="C9" s="30" t="s">
        <v>1079</v>
      </c>
      <c r="D9" s="30" t="s">
        <v>45</v>
      </c>
      <c r="E9" s="30" t="s">
        <v>10</v>
      </c>
      <c r="F9" s="30" t="s">
        <v>10</v>
      </c>
      <c r="G9" s="30" t="s">
        <v>92</v>
      </c>
      <c r="H9" s="30" t="s">
        <v>1080</v>
      </c>
      <c r="I9" s="30"/>
      <c r="J9" s="30" t="s">
        <v>48</v>
      </c>
      <c r="K9" s="30" t="s">
        <v>48</v>
      </c>
      <c r="L9" s="30">
        <v>0</v>
      </c>
      <c r="M9" s="30">
        <v>0</v>
      </c>
      <c r="N9" s="30">
        <v>0</v>
      </c>
      <c r="O9" s="30" t="s">
        <v>48</v>
      </c>
      <c r="P9" s="30" t="s">
        <v>48</v>
      </c>
      <c r="Q9" s="29" t="s">
        <v>48</v>
      </c>
      <c r="R9" s="29">
        <v>0</v>
      </c>
      <c r="S9" s="29">
        <v>0</v>
      </c>
      <c r="T9" s="29">
        <v>0</v>
      </c>
      <c r="U9" s="13" t="s">
        <v>1113</v>
      </c>
      <c r="V9" s="11"/>
      <c r="W9" s="11"/>
      <c r="X9" s="11"/>
      <c r="Y9" s="11"/>
      <c r="Z9" s="30" t="s">
        <v>104</v>
      </c>
      <c r="AA9" s="30" t="s">
        <v>105</v>
      </c>
      <c r="AB9" s="30" t="s">
        <v>96</v>
      </c>
      <c r="AC9" s="35">
        <v>0</v>
      </c>
      <c r="AD9" s="35">
        <v>3</v>
      </c>
      <c r="AE9" s="30"/>
      <c r="AF9" s="30" t="s">
        <v>106</v>
      </c>
      <c r="AG9" s="11"/>
      <c r="AH9" s="11"/>
      <c r="AI9" s="11"/>
      <c r="AJ9" s="11"/>
      <c r="AK9" s="30" t="s">
        <v>58</v>
      </c>
      <c r="AL9" s="29" t="s">
        <v>59</v>
      </c>
      <c r="AM9" s="29">
        <v>2299</v>
      </c>
      <c r="AN9" s="29" t="s">
        <v>60</v>
      </c>
      <c r="AO9" s="29" t="s">
        <v>61</v>
      </c>
      <c r="AP9" s="30" t="s">
        <v>11</v>
      </c>
      <c r="AQ9" s="30" t="s">
        <v>9</v>
      </c>
      <c r="AR9" s="13" t="s">
        <v>62</v>
      </c>
      <c r="AS9" s="18" t="s">
        <v>1090</v>
      </c>
      <c r="AT9" s="15" t="s">
        <v>107</v>
      </c>
      <c r="AU9" s="15"/>
      <c r="AV9" s="13" t="s">
        <v>229</v>
      </c>
      <c r="AW9" s="9" t="s">
        <v>1083</v>
      </c>
      <c r="AX9" s="13" t="s">
        <v>63</v>
      </c>
      <c r="AY9" s="9" t="s">
        <v>1084</v>
      </c>
      <c r="AZ9" s="13" t="s">
        <v>63</v>
      </c>
      <c r="BA9" s="9" t="s">
        <v>1085</v>
      </c>
      <c r="BB9" s="13" t="s">
        <v>63</v>
      </c>
      <c r="BC9" s="9" t="s">
        <v>297</v>
      </c>
      <c r="BD9" s="13" t="s">
        <v>230</v>
      </c>
      <c r="BE9" s="9" t="s">
        <v>252</v>
      </c>
      <c r="BF9" s="14" t="s">
        <v>1086</v>
      </c>
      <c r="BG9" s="9" t="s">
        <v>65</v>
      </c>
      <c r="BH9" s="13" t="s">
        <v>1087</v>
      </c>
      <c r="BI9" s="9"/>
      <c r="BJ9" s="13"/>
      <c r="BK9" s="9"/>
      <c r="BL9" s="9"/>
      <c r="BM9" s="9"/>
      <c r="BN9" s="13"/>
      <c r="BO9" s="9" t="s">
        <v>64</v>
      </c>
      <c r="BP9" s="29" t="s">
        <v>99</v>
      </c>
      <c r="BQ9" s="40">
        <v>9000000</v>
      </c>
      <c r="BR9" s="41">
        <v>12</v>
      </c>
      <c r="BS9" s="41" t="s">
        <v>1088</v>
      </c>
      <c r="BT9" s="41" t="s">
        <v>65</v>
      </c>
      <c r="BU9" s="41" t="s">
        <v>66</v>
      </c>
      <c r="BV9" s="42">
        <v>105900000</v>
      </c>
      <c r="BW9" s="17">
        <v>36000000</v>
      </c>
    </row>
    <row r="10" spans="1:75" ht="60" customHeight="1" x14ac:dyDescent="0.25">
      <c r="A10" s="29">
        <v>35</v>
      </c>
      <c r="B10" s="29">
        <v>24</v>
      </c>
      <c r="C10" s="30" t="s">
        <v>1079</v>
      </c>
      <c r="D10" s="30" t="s">
        <v>45</v>
      </c>
      <c r="E10" s="30" t="s">
        <v>10</v>
      </c>
      <c r="F10" s="30" t="s">
        <v>10</v>
      </c>
      <c r="G10" s="30" t="s">
        <v>92</v>
      </c>
      <c r="H10" s="30" t="s">
        <v>1080</v>
      </c>
      <c r="I10" s="30"/>
      <c r="J10" s="30" t="s">
        <v>48</v>
      </c>
      <c r="K10" s="30" t="s">
        <v>48</v>
      </c>
      <c r="L10" s="30">
        <v>0</v>
      </c>
      <c r="M10" s="30">
        <v>0</v>
      </c>
      <c r="N10" s="30">
        <v>0</v>
      </c>
      <c r="O10" s="30" t="s">
        <v>48</v>
      </c>
      <c r="P10" s="30" t="s">
        <v>48</v>
      </c>
      <c r="Q10" s="29" t="s">
        <v>48</v>
      </c>
      <c r="R10" s="29">
        <v>0</v>
      </c>
      <c r="S10" s="29">
        <v>0</v>
      </c>
      <c r="T10" s="29">
        <v>0</v>
      </c>
      <c r="U10" s="13" t="s">
        <v>1113</v>
      </c>
      <c r="V10" s="11"/>
      <c r="W10" s="11"/>
      <c r="X10" s="11"/>
      <c r="Y10" s="11"/>
      <c r="Z10" s="30"/>
      <c r="AA10" s="30"/>
      <c r="AB10" s="30"/>
      <c r="AC10" s="35"/>
      <c r="AD10" s="35"/>
      <c r="AE10" s="30"/>
      <c r="AF10" s="30"/>
      <c r="AG10" s="11"/>
      <c r="AH10" s="11"/>
      <c r="AI10" s="11"/>
      <c r="AJ10" s="11"/>
      <c r="AK10" s="30" t="s">
        <v>58</v>
      </c>
      <c r="AL10" s="29" t="s">
        <v>59</v>
      </c>
      <c r="AM10" s="29">
        <v>2299</v>
      </c>
      <c r="AN10" s="29" t="s">
        <v>60</v>
      </c>
      <c r="AO10" s="29" t="s">
        <v>61</v>
      </c>
      <c r="AP10" s="30" t="s">
        <v>11</v>
      </c>
      <c r="AQ10" s="30" t="s">
        <v>9</v>
      </c>
      <c r="AR10" s="13" t="s">
        <v>62</v>
      </c>
      <c r="AS10" s="15"/>
      <c r="AT10" s="15" t="s">
        <v>108</v>
      </c>
      <c r="AU10" s="15"/>
      <c r="AV10" s="13" t="s">
        <v>229</v>
      </c>
      <c r="AW10" s="9" t="s">
        <v>1083</v>
      </c>
      <c r="AX10" s="13" t="s">
        <v>63</v>
      </c>
      <c r="AY10" s="9" t="s">
        <v>1084</v>
      </c>
      <c r="AZ10" s="13" t="s">
        <v>63</v>
      </c>
      <c r="BA10" s="9" t="s">
        <v>1085</v>
      </c>
      <c r="BB10" s="13" t="s">
        <v>63</v>
      </c>
      <c r="BC10" s="9" t="s">
        <v>127</v>
      </c>
      <c r="BD10" s="13" t="s">
        <v>1091</v>
      </c>
      <c r="BE10" s="9" t="s">
        <v>253</v>
      </c>
      <c r="BF10" s="14" t="s">
        <v>1086</v>
      </c>
      <c r="BG10" s="9" t="s">
        <v>76</v>
      </c>
      <c r="BH10" s="13" t="s">
        <v>1092</v>
      </c>
      <c r="BI10" s="9"/>
      <c r="BJ10" s="13"/>
      <c r="BK10" s="9"/>
      <c r="BL10" s="9"/>
      <c r="BM10" s="9"/>
      <c r="BN10" s="13"/>
      <c r="BO10" s="9" t="s">
        <v>75</v>
      </c>
      <c r="BP10" s="29" t="s">
        <v>99</v>
      </c>
      <c r="BQ10" s="40">
        <v>34380000</v>
      </c>
      <c r="BR10" s="41">
        <v>1</v>
      </c>
      <c r="BS10" s="41" t="s">
        <v>1088</v>
      </c>
      <c r="BT10" s="41" t="s">
        <v>76</v>
      </c>
      <c r="BU10" s="41" t="s">
        <v>77</v>
      </c>
      <c r="BV10" s="42">
        <v>34380000</v>
      </c>
      <c r="BW10" s="17">
        <v>34380000</v>
      </c>
    </row>
    <row r="11" spans="1:75" ht="60" customHeight="1" x14ac:dyDescent="0.25">
      <c r="A11" s="29">
        <v>36</v>
      </c>
      <c r="B11" s="29">
        <v>24</v>
      </c>
      <c r="C11" s="30" t="s">
        <v>1079</v>
      </c>
      <c r="D11" s="30" t="s">
        <v>45</v>
      </c>
      <c r="E11" s="30" t="s">
        <v>10</v>
      </c>
      <c r="F11" s="30" t="s">
        <v>10</v>
      </c>
      <c r="G11" s="30" t="s">
        <v>92</v>
      </c>
      <c r="H11" s="30" t="s">
        <v>1080</v>
      </c>
      <c r="I11" s="30"/>
      <c r="J11" s="30" t="s">
        <v>48</v>
      </c>
      <c r="K11" s="30" t="s">
        <v>48</v>
      </c>
      <c r="L11" s="30">
        <v>0</v>
      </c>
      <c r="M11" s="30">
        <v>0</v>
      </c>
      <c r="N11" s="30">
        <v>0</v>
      </c>
      <c r="O11" s="30" t="s">
        <v>48</v>
      </c>
      <c r="P11" s="30" t="s">
        <v>48</v>
      </c>
      <c r="Q11" s="29" t="s">
        <v>48</v>
      </c>
      <c r="R11" s="29">
        <v>0</v>
      </c>
      <c r="S11" s="29">
        <v>0</v>
      </c>
      <c r="T11" s="29">
        <v>0</v>
      </c>
      <c r="U11" s="13" t="s">
        <v>1113</v>
      </c>
      <c r="V11" s="11"/>
      <c r="W11" s="11"/>
      <c r="X11" s="11"/>
      <c r="Y11" s="11"/>
      <c r="Z11" s="30"/>
      <c r="AA11" s="30"/>
      <c r="AB11" s="30"/>
      <c r="AC11" s="35"/>
      <c r="AD11" s="35"/>
      <c r="AE11" s="30"/>
      <c r="AF11" s="30"/>
      <c r="AG11" s="11"/>
      <c r="AH11" s="11"/>
      <c r="AI11" s="11"/>
      <c r="AJ11" s="11"/>
      <c r="AK11" s="30" t="s">
        <v>58</v>
      </c>
      <c r="AL11" s="29" t="s">
        <v>59</v>
      </c>
      <c r="AM11" s="29">
        <v>2299</v>
      </c>
      <c r="AN11" s="29" t="s">
        <v>60</v>
      </c>
      <c r="AO11" s="29" t="s">
        <v>61</v>
      </c>
      <c r="AP11" s="30" t="s">
        <v>11</v>
      </c>
      <c r="AQ11" s="30" t="s">
        <v>9</v>
      </c>
      <c r="AR11" s="13" t="s">
        <v>62</v>
      </c>
      <c r="AS11" s="15"/>
      <c r="AT11" s="15" t="s">
        <v>108</v>
      </c>
      <c r="AU11" s="15"/>
      <c r="AV11" s="13" t="s">
        <v>229</v>
      </c>
      <c r="AW11" s="9" t="s">
        <v>1083</v>
      </c>
      <c r="AX11" s="13" t="s">
        <v>63</v>
      </c>
      <c r="AY11" s="9" t="s">
        <v>1084</v>
      </c>
      <c r="AZ11" s="13" t="s">
        <v>63</v>
      </c>
      <c r="BA11" s="9" t="s">
        <v>1085</v>
      </c>
      <c r="BB11" s="13" t="s">
        <v>63</v>
      </c>
      <c r="BC11" s="9" t="s">
        <v>127</v>
      </c>
      <c r="BD11" s="13" t="s">
        <v>1091</v>
      </c>
      <c r="BE11" s="9" t="s">
        <v>253</v>
      </c>
      <c r="BF11" s="14" t="s">
        <v>1086</v>
      </c>
      <c r="BG11" s="9" t="s">
        <v>79</v>
      </c>
      <c r="BH11" s="13" t="s">
        <v>1086</v>
      </c>
      <c r="BI11" s="9"/>
      <c r="BJ11" s="13"/>
      <c r="BK11" s="9"/>
      <c r="BL11" s="9"/>
      <c r="BM11" s="9"/>
      <c r="BN11" s="13"/>
      <c r="BO11" s="9" t="s">
        <v>78</v>
      </c>
      <c r="BP11" s="29" t="s">
        <v>99</v>
      </c>
      <c r="BQ11" s="40">
        <v>16616999.999999998</v>
      </c>
      <c r="BR11" s="41">
        <v>1</v>
      </c>
      <c r="BS11" s="41" t="s">
        <v>1088</v>
      </c>
      <c r="BT11" s="41" t="s">
        <v>79</v>
      </c>
      <c r="BU11" s="41" t="s">
        <v>80</v>
      </c>
      <c r="BV11" s="42">
        <v>16616999.999999998</v>
      </c>
      <c r="BW11" s="17">
        <v>16617000</v>
      </c>
    </row>
    <row r="12" spans="1:75" ht="60" customHeight="1" x14ac:dyDescent="0.25">
      <c r="A12" s="29">
        <v>37</v>
      </c>
      <c r="B12" s="29">
        <v>24</v>
      </c>
      <c r="C12" s="30" t="s">
        <v>1079</v>
      </c>
      <c r="D12" s="30" t="s">
        <v>45</v>
      </c>
      <c r="E12" s="30" t="s">
        <v>10</v>
      </c>
      <c r="F12" s="30" t="s">
        <v>10</v>
      </c>
      <c r="G12" s="30" t="s">
        <v>92</v>
      </c>
      <c r="H12" s="30" t="s">
        <v>1080</v>
      </c>
      <c r="I12" s="30"/>
      <c r="J12" s="30" t="s">
        <v>48</v>
      </c>
      <c r="K12" s="30" t="s">
        <v>48</v>
      </c>
      <c r="L12" s="30">
        <v>0</v>
      </c>
      <c r="M12" s="30">
        <v>0</v>
      </c>
      <c r="N12" s="30">
        <v>0</v>
      </c>
      <c r="O12" s="30" t="s">
        <v>48</v>
      </c>
      <c r="P12" s="30" t="s">
        <v>48</v>
      </c>
      <c r="Q12" s="29" t="s">
        <v>48</v>
      </c>
      <c r="R12" s="29">
        <v>0</v>
      </c>
      <c r="S12" s="29">
        <v>0</v>
      </c>
      <c r="T12" s="29">
        <v>0</v>
      </c>
      <c r="U12" s="13" t="s">
        <v>1113</v>
      </c>
      <c r="V12" s="11"/>
      <c r="W12" s="11"/>
      <c r="X12" s="11"/>
      <c r="Y12" s="11"/>
      <c r="Z12" s="30"/>
      <c r="AA12" s="30"/>
      <c r="AB12" s="30"/>
      <c r="AC12" s="35"/>
      <c r="AD12" s="35"/>
      <c r="AE12" s="30"/>
      <c r="AF12" s="30"/>
      <c r="AG12" s="11"/>
      <c r="AH12" s="11"/>
      <c r="AI12" s="11"/>
      <c r="AJ12" s="11"/>
      <c r="AK12" s="30" t="s">
        <v>58</v>
      </c>
      <c r="AL12" s="29" t="s">
        <v>59</v>
      </c>
      <c r="AM12" s="29">
        <v>2299</v>
      </c>
      <c r="AN12" s="29" t="s">
        <v>60</v>
      </c>
      <c r="AO12" s="29" t="s">
        <v>61</v>
      </c>
      <c r="AP12" s="30" t="s">
        <v>11</v>
      </c>
      <c r="AQ12" s="30" t="s">
        <v>9</v>
      </c>
      <c r="AR12" s="13" t="s">
        <v>62</v>
      </c>
      <c r="AS12" s="15"/>
      <c r="AT12" s="15" t="s">
        <v>108</v>
      </c>
      <c r="AU12" s="15"/>
      <c r="AV12" s="13" t="s">
        <v>229</v>
      </c>
      <c r="AW12" s="9" t="s">
        <v>1083</v>
      </c>
      <c r="AX12" s="13" t="s">
        <v>63</v>
      </c>
      <c r="AY12" s="9" t="s">
        <v>1084</v>
      </c>
      <c r="AZ12" s="13" t="s">
        <v>63</v>
      </c>
      <c r="BA12" s="9" t="s">
        <v>1085</v>
      </c>
      <c r="BB12" s="13" t="s">
        <v>63</v>
      </c>
      <c r="BC12" s="9" t="s">
        <v>127</v>
      </c>
      <c r="BD12" s="13" t="s">
        <v>1091</v>
      </c>
      <c r="BE12" s="9" t="s">
        <v>253</v>
      </c>
      <c r="BF12" s="14" t="s">
        <v>1086</v>
      </c>
      <c r="BG12" s="9" t="s">
        <v>82</v>
      </c>
      <c r="BH12" s="13" t="s">
        <v>1093</v>
      </c>
      <c r="BI12" s="9"/>
      <c r="BJ12" s="13"/>
      <c r="BK12" s="9"/>
      <c r="BL12" s="9"/>
      <c r="BM12" s="9"/>
      <c r="BN12" s="13"/>
      <c r="BO12" s="9" t="s">
        <v>81</v>
      </c>
      <c r="BP12" s="29" t="s">
        <v>99</v>
      </c>
      <c r="BQ12" s="40">
        <v>573000</v>
      </c>
      <c r="BR12" s="41">
        <v>1</v>
      </c>
      <c r="BS12" s="41" t="s">
        <v>1088</v>
      </c>
      <c r="BT12" s="41" t="s">
        <v>82</v>
      </c>
      <c r="BU12" s="41" t="s">
        <v>83</v>
      </c>
      <c r="BV12" s="42">
        <v>573000</v>
      </c>
      <c r="BW12" s="17">
        <v>573000</v>
      </c>
    </row>
    <row r="13" spans="1:75" ht="60" customHeight="1" x14ac:dyDescent="0.25">
      <c r="A13" s="29">
        <v>38</v>
      </c>
      <c r="B13" s="29">
        <v>24</v>
      </c>
      <c r="C13" s="30" t="s">
        <v>1079</v>
      </c>
      <c r="D13" s="30" t="s">
        <v>45</v>
      </c>
      <c r="E13" s="30" t="s">
        <v>10</v>
      </c>
      <c r="F13" s="30" t="s">
        <v>10</v>
      </c>
      <c r="G13" s="30" t="s">
        <v>92</v>
      </c>
      <c r="H13" s="30" t="s">
        <v>1080</v>
      </c>
      <c r="I13" s="30"/>
      <c r="J13" s="30" t="s">
        <v>48</v>
      </c>
      <c r="K13" s="30" t="s">
        <v>48</v>
      </c>
      <c r="L13" s="30">
        <v>0</v>
      </c>
      <c r="M13" s="30">
        <v>0</v>
      </c>
      <c r="N13" s="30">
        <v>0</v>
      </c>
      <c r="O13" s="30" t="s">
        <v>48</v>
      </c>
      <c r="P13" s="30" t="s">
        <v>48</v>
      </c>
      <c r="Q13" s="29" t="s">
        <v>48</v>
      </c>
      <c r="R13" s="29">
        <v>0</v>
      </c>
      <c r="S13" s="29">
        <v>0</v>
      </c>
      <c r="T13" s="29">
        <v>0</v>
      </c>
      <c r="U13" s="13" t="s">
        <v>1113</v>
      </c>
      <c r="V13" s="11"/>
      <c r="W13" s="11"/>
      <c r="X13" s="11"/>
      <c r="Y13" s="11"/>
      <c r="Z13" s="30"/>
      <c r="AA13" s="30"/>
      <c r="AB13" s="30"/>
      <c r="AC13" s="35"/>
      <c r="AD13" s="35"/>
      <c r="AE13" s="30"/>
      <c r="AF13" s="30"/>
      <c r="AG13" s="11"/>
      <c r="AH13" s="11"/>
      <c r="AI13" s="11"/>
      <c r="AJ13" s="11"/>
      <c r="AK13" s="30" t="s">
        <v>58</v>
      </c>
      <c r="AL13" s="29" t="s">
        <v>59</v>
      </c>
      <c r="AM13" s="29">
        <v>2299</v>
      </c>
      <c r="AN13" s="29" t="s">
        <v>60</v>
      </c>
      <c r="AO13" s="29" t="s">
        <v>61</v>
      </c>
      <c r="AP13" s="30" t="s">
        <v>11</v>
      </c>
      <c r="AQ13" s="30" t="s">
        <v>9</v>
      </c>
      <c r="AR13" s="13" t="s">
        <v>62</v>
      </c>
      <c r="AS13" s="15"/>
      <c r="AT13" s="15" t="s">
        <v>108</v>
      </c>
      <c r="AU13" s="15"/>
      <c r="AV13" s="13" t="s">
        <v>229</v>
      </c>
      <c r="AW13" s="9" t="s">
        <v>1083</v>
      </c>
      <c r="AX13" s="13" t="s">
        <v>63</v>
      </c>
      <c r="AY13" s="9" t="s">
        <v>1084</v>
      </c>
      <c r="AZ13" s="13" t="s">
        <v>63</v>
      </c>
      <c r="BA13" s="9" t="s">
        <v>1085</v>
      </c>
      <c r="BB13" s="13" t="s">
        <v>63</v>
      </c>
      <c r="BC13" s="9" t="s">
        <v>127</v>
      </c>
      <c r="BD13" s="13" t="s">
        <v>1091</v>
      </c>
      <c r="BE13" s="9" t="s">
        <v>73</v>
      </c>
      <c r="BF13" s="14" t="s">
        <v>1093</v>
      </c>
      <c r="BG13" s="9"/>
      <c r="BH13" s="13"/>
      <c r="BI13" s="9"/>
      <c r="BJ13" s="13"/>
      <c r="BK13" s="9"/>
      <c r="BL13" s="9"/>
      <c r="BM13" s="9"/>
      <c r="BN13" s="13"/>
      <c r="BO13" s="9" t="s">
        <v>84</v>
      </c>
      <c r="BP13" s="29" t="s">
        <v>99</v>
      </c>
      <c r="BQ13" s="40">
        <v>5730000</v>
      </c>
      <c r="BR13" s="41">
        <v>1</v>
      </c>
      <c r="BS13" s="41" t="s">
        <v>1088</v>
      </c>
      <c r="BT13" s="41" t="s">
        <v>73</v>
      </c>
      <c r="BU13" s="41" t="s">
        <v>74</v>
      </c>
      <c r="BV13" s="42">
        <v>5530000</v>
      </c>
      <c r="BW13" s="17">
        <v>5530000</v>
      </c>
    </row>
    <row r="14" spans="1:75" ht="60" customHeight="1" x14ac:dyDescent="0.25">
      <c r="A14" s="29">
        <v>39</v>
      </c>
      <c r="B14" s="29">
        <v>24</v>
      </c>
      <c r="C14" s="30" t="s">
        <v>1079</v>
      </c>
      <c r="D14" s="30" t="s">
        <v>45</v>
      </c>
      <c r="E14" s="30" t="s">
        <v>10</v>
      </c>
      <c r="F14" s="30" t="s">
        <v>10</v>
      </c>
      <c r="G14" s="30" t="s">
        <v>92</v>
      </c>
      <c r="H14" s="30" t="s">
        <v>1080</v>
      </c>
      <c r="I14" s="30"/>
      <c r="J14" s="30" t="s">
        <v>48</v>
      </c>
      <c r="K14" s="30" t="s">
        <v>48</v>
      </c>
      <c r="L14" s="30">
        <v>0</v>
      </c>
      <c r="M14" s="30">
        <v>0</v>
      </c>
      <c r="N14" s="30">
        <v>0</v>
      </c>
      <c r="O14" s="30" t="s">
        <v>48</v>
      </c>
      <c r="P14" s="30" t="s">
        <v>48</v>
      </c>
      <c r="Q14" s="29" t="s">
        <v>48</v>
      </c>
      <c r="R14" s="29">
        <v>0</v>
      </c>
      <c r="S14" s="29">
        <v>0</v>
      </c>
      <c r="T14" s="29">
        <v>0</v>
      </c>
      <c r="U14" s="13" t="s">
        <v>1113</v>
      </c>
      <c r="V14" s="11"/>
      <c r="W14" s="11"/>
      <c r="X14" s="11"/>
      <c r="Y14" s="11"/>
      <c r="Z14" s="30"/>
      <c r="AA14" s="30"/>
      <c r="AB14" s="30"/>
      <c r="AC14" s="35"/>
      <c r="AD14" s="35"/>
      <c r="AE14" s="30"/>
      <c r="AF14" s="30"/>
      <c r="AG14" s="11"/>
      <c r="AH14" s="11"/>
      <c r="AI14" s="11"/>
      <c r="AJ14" s="11"/>
      <c r="AK14" s="30" t="s">
        <v>58</v>
      </c>
      <c r="AL14" s="29" t="s">
        <v>59</v>
      </c>
      <c r="AM14" s="29">
        <v>2299</v>
      </c>
      <c r="AN14" s="29" t="s">
        <v>60</v>
      </c>
      <c r="AO14" s="29" t="s">
        <v>61</v>
      </c>
      <c r="AP14" s="30" t="s">
        <v>11</v>
      </c>
      <c r="AQ14" s="30" t="s">
        <v>9</v>
      </c>
      <c r="AR14" s="13" t="s">
        <v>62</v>
      </c>
      <c r="AS14" s="18" t="s">
        <v>1094</v>
      </c>
      <c r="AT14" s="15" t="s">
        <v>72</v>
      </c>
      <c r="AU14" s="15"/>
      <c r="AV14" s="13" t="s">
        <v>229</v>
      </c>
      <c r="AW14" s="9" t="s">
        <v>1083</v>
      </c>
      <c r="AX14" s="13" t="s">
        <v>63</v>
      </c>
      <c r="AY14" s="9" t="s">
        <v>1084</v>
      </c>
      <c r="AZ14" s="13" t="s">
        <v>63</v>
      </c>
      <c r="BA14" s="9" t="s">
        <v>1085</v>
      </c>
      <c r="BB14" s="13" t="s">
        <v>63</v>
      </c>
      <c r="BC14" s="9" t="s">
        <v>127</v>
      </c>
      <c r="BD14" s="13" t="s">
        <v>1091</v>
      </c>
      <c r="BE14" s="9" t="s">
        <v>73</v>
      </c>
      <c r="BF14" s="14" t="s">
        <v>1093</v>
      </c>
      <c r="BG14" s="9"/>
      <c r="BH14" s="13"/>
      <c r="BI14" s="9"/>
      <c r="BJ14" s="13"/>
      <c r="BK14" s="9"/>
      <c r="BL14" s="9"/>
      <c r="BM14" s="9"/>
      <c r="BN14" s="13"/>
      <c r="BO14" s="9" t="s">
        <v>72</v>
      </c>
      <c r="BP14" s="29" t="s">
        <v>99</v>
      </c>
      <c r="BQ14" s="40">
        <v>92000000</v>
      </c>
      <c r="BR14" s="41">
        <v>1</v>
      </c>
      <c r="BS14" s="41" t="s">
        <v>1088</v>
      </c>
      <c r="BT14" s="41" t="s">
        <v>73</v>
      </c>
      <c r="BU14" s="41" t="s">
        <v>74</v>
      </c>
      <c r="BV14" s="42">
        <v>92000000</v>
      </c>
      <c r="BW14" s="17">
        <v>92000000</v>
      </c>
    </row>
    <row r="15" spans="1:75" ht="60" customHeight="1" x14ac:dyDescent="0.25">
      <c r="A15" s="29">
        <v>40</v>
      </c>
      <c r="B15" s="29">
        <v>24</v>
      </c>
      <c r="C15" s="30" t="s">
        <v>1079</v>
      </c>
      <c r="D15" s="30" t="s">
        <v>45</v>
      </c>
      <c r="E15" s="30" t="s">
        <v>10</v>
      </c>
      <c r="F15" s="30" t="s">
        <v>10</v>
      </c>
      <c r="G15" s="30" t="s">
        <v>92</v>
      </c>
      <c r="H15" s="30" t="s">
        <v>1080</v>
      </c>
      <c r="I15" s="30"/>
      <c r="J15" s="30" t="s">
        <v>48</v>
      </c>
      <c r="K15" s="30" t="s">
        <v>48</v>
      </c>
      <c r="L15" s="30">
        <v>0</v>
      </c>
      <c r="M15" s="30">
        <v>0</v>
      </c>
      <c r="N15" s="30">
        <v>0</v>
      </c>
      <c r="O15" s="30" t="s">
        <v>48</v>
      </c>
      <c r="P15" s="30" t="s">
        <v>48</v>
      </c>
      <c r="Q15" s="29" t="s">
        <v>48</v>
      </c>
      <c r="R15" s="29">
        <v>0</v>
      </c>
      <c r="S15" s="29">
        <v>0</v>
      </c>
      <c r="T15" s="29">
        <v>0</v>
      </c>
      <c r="U15" s="13" t="s">
        <v>1113</v>
      </c>
      <c r="V15" s="11"/>
      <c r="W15" s="11"/>
      <c r="X15" s="11"/>
      <c r="Y15" s="11"/>
      <c r="Z15" s="30"/>
      <c r="AA15" s="30"/>
      <c r="AB15" s="30"/>
      <c r="AC15" s="35"/>
      <c r="AD15" s="35"/>
      <c r="AE15" s="30"/>
      <c r="AF15" s="30"/>
      <c r="AG15" s="11"/>
      <c r="AH15" s="11"/>
      <c r="AI15" s="11"/>
      <c r="AJ15" s="11"/>
      <c r="AK15" s="30" t="s">
        <v>58</v>
      </c>
      <c r="AL15" s="29" t="s">
        <v>59</v>
      </c>
      <c r="AM15" s="29">
        <v>2299</v>
      </c>
      <c r="AN15" s="29" t="s">
        <v>60</v>
      </c>
      <c r="AO15" s="29" t="s">
        <v>61</v>
      </c>
      <c r="AP15" s="30" t="s">
        <v>11</v>
      </c>
      <c r="AQ15" s="30" t="s">
        <v>9</v>
      </c>
      <c r="AR15" s="13" t="s">
        <v>62</v>
      </c>
      <c r="AS15" s="18" t="s">
        <v>1095</v>
      </c>
      <c r="AT15" s="15" t="s">
        <v>2</v>
      </c>
      <c r="AU15" s="15"/>
      <c r="AV15" s="13" t="s">
        <v>229</v>
      </c>
      <c r="AW15" s="9" t="s">
        <v>1083</v>
      </c>
      <c r="AX15" s="13" t="s">
        <v>63</v>
      </c>
      <c r="AY15" s="9" t="s">
        <v>1084</v>
      </c>
      <c r="AZ15" s="13" t="s">
        <v>63</v>
      </c>
      <c r="BA15" s="9" t="s">
        <v>1085</v>
      </c>
      <c r="BB15" s="13" t="s">
        <v>63</v>
      </c>
      <c r="BC15" s="9" t="s">
        <v>297</v>
      </c>
      <c r="BD15" s="13" t="s">
        <v>230</v>
      </c>
      <c r="BE15" s="9" t="s">
        <v>1096</v>
      </c>
      <c r="BF15" s="14" t="s">
        <v>1097</v>
      </c>
      <c r="BG15" s="9" t="s">
        <v>756</v>
      </c>
      <c r="BH15" s="13" t="s">
        <v>1087</v>
      </c>
      <c r="BI15" s="9" t="s">
        <v>89</v>
      </c>
      <c r="BJ15" s="13" t="s">
        <v>1098</v>
      </c>
      <c r="BK15" s="9"/>
      <c r="BL15" s="9"/>
      <c r="BM15" s="9"/>
      <c r="BN15" s="13"/>
      <c r="BO15" s="9" t="s">
        <v>2</v>
      </c>
      <c r="BP15" s="29" t="s">
        <v>99</v>
      </c>
      <c r="BQ15" s="40">
        <v>242000000</v>
      </c>
      <c r="BR15" s="41">
        <v>1</v>
      </c>
      <c r="BS15" s="41" t="s">
        <v>1088</v>
      </c>
      <c r="BT15" s="41" t="s">
        <v>89</v>
      </c>
      <c r="BU15" s="41" t="s">
        <v>90</v>
      </c>
      <c r="BV15" s="42">
        <v>222000000</v>
      </c>
      <c r="BW15" s="17">
        <v>238700000</v>
      </c>
    </row>
  </sheetData>
  <sheetProtection algorithmName="SHA-512" hashValue="p5SMGN231B+YUZFch7CS7n/zE8ll2TGUoCdmROt/WUR/D0WoAuVvaz15WE6IFa3XcnWWjq4au5L/rTs5X0DsEQ==" saltValue="YiNRYP/enJ/e82H6Ldsb2Q==" spinCount="100000" sheet="1" objects="1" scenarios="1"/>
  <dataValidations count="2">
    <dataValidation type="textLength" allowBlank="1" showInputMessage="1" showErrorMessage="1" errorTitle="NO COINCIDE CON EL RANGO" error="Recuerda que debes escribir mínimo 100 caracteres máximo 1000" sqref="W7:W15 AH7:AH15" xr:uid="{00000000-0002-0000-0D00-000000000000}">
      <formula1>100</formula1>
      <formula2>1000</formula2>
    </dataValidation>
    <dataValidation type="list" allowBlank="1" showInputMessage="1" showErrorMessage="1" sqref="X7:X15 AI7:AI15" xr:uid="{00000000-0002-0000-0D00-000001000000}">
      <formula1>#REF!</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D3:D4"/>
  <sheetViews>
    <sheetView workbookViewId="0">
      <selection activeCell="G12" sqref="G12"/>
    </sheetView>
  </sheetViews>
  <sheetFormatPr baseColWidth="10" defaultColWidth="11.42578125" defaultRowHeight="15" x14ac:dyDescent="0.25"/>
  <sheetData>
    <row r="3" spans="4:4" x14ac:dyDescent="0.25">
      <c r="D3" t="s">
        <v>57</v>
      </c>
    </row>
    <row r="4" spans="4:4" x14ac:dyDescent="0.25">
      <c r="D4" t="s">
        <v>179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CFD07-AD16-4841-80CB-6A9DAC7DC7CA}">
  <dimension ref="A1:WYU128"/>
  <sheetViews>
    <sheetView zoomScale="90" zoomScaleNormal="90" workbookViewId="0">
      <pane xSplit="4" ySplit="5" topLeftCell="E6" activePane="bottomRight" state="frozen"/>
      <selection pane="topRight" activeCell="E1" sqref="E1"/>
      <selection pane="bottomLeft" activeCell="A8" sqref="A8"/>
      <selection pane="bottomRight" activeCell="D6" sqref="D6"/>
    </sheetView>
  </sheetViews>
  <sheetFormatPr baseColWidth="10" defaultColWidth="11.42578125" defaultRowHeight="15" x14ac:dyDescent="0.25"/>
  <cols>
    <col min="1" max="1" width="17.7109375" style="21" customWidth="1"/>
    <col min="2" max="2" width="15.28515625" style="21" customWidth="1"/>
    <col min="3" max="3" width="44.140625" style="21" customWidth="1"/>
    <col min="4" max="4" width="23.140625" style="21" customWidth="1"/>
    <col min="5" max="5" width="26.5703125" style="21" customWidth="1"/>
    <col min="6" max="6" width="30.7109375" style="21" customWidth="1"/>
    <col min="7" max="7" width="49" style="21" customWidth="1"/>
    <col min="8" max="8" width="41" style="21" customWidth="1"/>
    <col min="9" max="9" width="23.5703125" style="21" customWidth="1"/>
    <col min="10" max="10" width="16.7109375" style="21" customWidth="1"/>
    <col min="11" max="11" width="18.5703125" style="21" customWidth="1"/>
    <col min="12" max="12" width="27" style="21" customWidth="1"/>
    <col min="13" max="13" width="21.5703125" style="21" customWidth="1"/>
    <col min="14" max="14" width="28" style="21" customWidth="1"/>
    <col min="15" max="15" width="41" style="19" customWidth="1"/>
    <col min="16" max="16" width="33" style="19" customWidth="1"/>
    <col min="17" max="17" width="40.85546875" style="19" customWidth="1"/>
    <col min="18" max="18" width="26.85546875" style="21" customWidth="1"/>
    <col min="19" max="19" width="38.5703125" style="21" customWidth="1"/>
    <col min="20" max="20" width="21.42578125" style="21" customWidth="1"/>
    <col min="21" max="21" width="23" style="21" customWidth="1"/>
    <col min="22" max="22" width="21" style="21" bestFit="1" customWidth="1"/>
    <col min="23" max="23" width="22.5703125" style="21" customWidth="1"/>
    <col min="24" max="24" width="29" style="21" customWidth="1"/>
    <col min="25" max="25" width="32.85546875" style="21" customWidth="1"/>
    <col min="26" max="26" width="50" style="19" customWidth="1"/>
    <col min="27" max="27" width="34.7109375" style="19" customWidth="1"/>
    <col min="28" max="28" width="74.85546875" style="19" customWidth="1"/>
    <col min="29" max="16384" width="11.42578125" style="19"/>
  </cols>
  <sheetData>
    <row r="1" spans="1:28" s="261" customFormat="1" x14ac:dyDescent="0.25">
      <c r="A1" s="61"/>
      <c r="B1" s="61"/>
      <c r="C1" s="61"/>
      <c r="D1" s="62"/>
      <c r="E1" s="63"/>
      <c r="F1" s="63"/>
      <c r="G1" s="64"/>
      <c r="H1" s="61"/>
      <c r="I1" s="63"/>
      <c r="J1" s="63"/>
      <c r="K1" s="63"/>
      <c r="L1" s="63"/>
      <c r="M1" s="63"/>
      <c r="N1" s="61"/>
      <c r="O1" s="262"/>
      <c r="P1" s="262"/>
      <c r="Q1" s="262"/>
      <c r="R1" s="63"/>
      <c r="S1" s="78"/>
      <c r="T1" s="78"/>
      <c r="U1" s="65"/>
      <c r="V1" s="61"/>
      <c r="W1" s="61"/>
      <c r="X1" s="66"/>
      <c r="Y1" s="66"/>
      <c r="Z1" s="263"/>
      <c r="AA1" s="263"/>
      <c r="AB1" s="263"/>
    </row>
    <row r="2" spans="1:28" customFormat="1" ht="51" customHeight="1" x14ac:dyDescent="0.25">
      <c r="A2" s="325"/>
      <c r="B2" s="61"/>
      <c r="C2" s="61"/>
      <c r="D2" s="62"/>
      <c r="E2" s="63"/>
      <c r="F2" s="63"/>
      <c r="G2" s="61"/>
      <c r="H2" s="61"/>
      <c r="I2" s="67"/>
      <c r="J2" s="67"/>
      <c r="K2" s="67"/>
      <c r="L2" s="67"/>
      <c r="M2" s="67"/>
      <c r="N2" s="61"/>
      <c r="O2" s="264"/>
      <c r="P2" s="264"/>
      <c r="Q2" s="19"/>
      <c r="Z2" s="329" t="s">
        <v>1363</v>
      </c>
      <c r="AA2" s="329"/>
      <c r="AB2" s="329"/>
    </row>
    <row r="3" spans="1:28" customFormat="1" ht="51" customHeight="1" thickBot="1" x14ac:dyDescent="0.3">
      <c r="A3" s="325"/>
      <c r="B3" s="61"/>
      <c r="C3" s="61"/>
      <c r="D3" s="62"/>
      <c r="E3" s="63"/>
      <c r="F3" s="63"/>
      <c r="G3" s="61"/>
      <c r="H3" s="61"/>
      <c r="I3" s="67"/>
      <c r="J3" s="67"/>
      <c r="K3" s="67"/>
      <c r="L3" s="61"/>
      <c r="M3" s="67"/>
      <c r="N3" s="68"/>
      <c r="O3" s="264"/>
      <c r="P3" s="264"/>
      <c r="Q3" s="19"/>
      <c r="Z3" s="330"/>
      <c r="AA3" s="330"/>
      <c r="AB3" s="330"/>
    </row>
    <row r="4" spans="1:28" s="44" customFormat="1" ht="30.75" customHeight="1" x14ac:dyDescent="0.4">
      <c r="A4" s="69" t="s">
        <v>14</v>
      </c>
      <c r="B4" s="69"/>
      <c r="C4" s="69"/>
      <c r="D4" s="69"/>
      <c r="E4" s="69"/>
      <c r="F4" s="70"/>
      <c r="G4" s="47" t="s">
        <v>15</v>
      </c>
      <c r="H4" s="71" t="s">
        <v>16</v>
      </c>
      <c r="I4" s="72"/>
      <c r="J4" s="72"/>
      <c r="K4" s="72"/>
      <c r="L4" s="72"/>
      <c r="M4" s="72"/>
      <c r="N4" s="72"/>
      <c r="O4" s="73"/>
      <c r="P4" s="73"/>
      <c r="Q4" s="73"/>
      <c r="R4" s="74" t="s">
        <v>17</v>
      </c>
      <c r="S4" s="83"/>
      <c r="T4" s="83"/>
      <c r="U4" s="83"/>
      <c r="V4" s="83"/>
      <c r="W4" s="83"/>
      <c r="X4" s="83"/>
      <c r="Y4" s="83"/>
      <c r="Z4" s="73"/>
      <c r="AA4" s="73"/>
      <c r="AB4" s="73"/>
    </row>
    <row r="5" spans="1:28" s="45" customFormat="1" ht="31.5" x14ac:dyDescent="0.25">
      <c r="A5" s="252" t="s">
        <v>19</v>
      </c>
      <c r="B5" s="253" t="s">
        <v>0</v>
      </c>
      <c r="C5" s="253" t="s">
        <v>3</v>
      </c>
      <c r="D5" s="253" t="s">
        <v>20</v>
      </c>
      <c r="E5" s="253" t="s">
        <v>21</v>
      </c>
      <c r="F5" s="253" t="s">
        <v>22</v>
      </c>
      <c r="G5" s="254" t="s">
        <v>23</v>
      </c>
      <c r="H5" s="255" t="s">
        <v>24</v>
      </c>
      <c r="I5" s="255" t="s">
        <v>25</v>
      </c>
      <c r="J5" s="255" t="s">
        <v>26</v>
      </c>
      <c r="K5" s="255" t="s">
        <v>27</v>
      </c>
      <c r="L5" s="255" t="s">
        <v>28</v>
      </c>
      <c r="M5" s="255" t="s">
        <v>29</v>
      </c>
      <c r="N5" s="255" t="s">
        <v>30</v>
      </c>
      <c r="O5" s="257" t="s">
        <v>31</v>
      </c>
      <c r="P5" s="256" t="s">
        <v>32</v>
      </c>
      <c r="Q5" s="256" t="s">
        <v>33</v>
      </c>
      <c r="R5" s="258" t="s">
        <v>34</v>
      </c>
      <c r="S5" s="259" t="s">
        <v>35</v>
      </c>
      <c r="T5" s="259" t="s">
        <v>36</v>
      </c>
      <c r="U5" s="259" t="s">
        <v>37</v>
      </c>
      <c r="V5" s="259" t="s">
        <v>38</v>
      </c>
      <c r="W5" s="259" t="s">
        <v>39</v>
      </c>
      <c r="X5" s="259" t="s">
        <v>40</v>
      </c>
      <c r="Y5" s="260" t="s">
        <v>41</v>
      </c>
      <c r="Z5" s="257" t="s">
        <v>42</v>
      </c>
      <c r="AA5" s="256" t="s">
        <v>43</v>
      </c>
      <c r="AB5" s="256" t="s">
        <v>44</v>
      </c>
    </row>
    <row r="6" spans="1:28" ht="230.25" customHeight="1" x14ac:dyDescent="0.25">
      <c r="A6" s="29">
        <v>919</v>
      </c>
      <c r="B6" s="30" t="s">
        <v>45</v>
      </c>
      <c r="C6" s="30" t="s">
        <v>109</v>
      </c>
      <c r="D6" s="30" t="s">
        <v>109</v>
      </c>
      <c r="E6" s="30" t="s">
        <v>120</v>
      </c>
      <c r="F6" s="30" t="s">
        <v>111</v>
      </c>
      <c r="G6" s="30" t="s">
        <v>48</v>
      </c>
      <c r="H6" s="34" t="s">
        <v>49</v>
      </c>
      <c r="I6" s="30" t="s">
        <v>112</v>
      </c>
      <c r="J6" s="29" t="s">
        <v>96</v>
      </c>
      <c r="K6" s="29" t="s">
        <v>56</v>
      </c>
      <c r="L6" s="29">
        <v>1</v>
      </c>
      <c r="M6" s="29">
        <v>0</v>
      </c>
      <c r="N6" s="29">
        <v>1</v>
      </c>
      <c r="O6" s="268">
        <v>1</v>
      </c>
      <c r="P6" s="79">
        <v>1</v>
      </c>
      <c r="Q6" s="13" t="s">
        <v>1124</v>
      </c>
      <c r="R6" s="30" t="s">
        <v>113</v>
      </c>
      <c r="S6" s="30" t="s">
        <v>121</v>
      </c>
      <c r="T6" s="30" t="s">
        <v>96</v>
      </c>
      <c r="U6" s="35">
        <v>0</v>
      </c>
      <c r="V6" s="75">
        <v>1</v>
      </c>
      <c r="W6" s="30" t="s">
        <v>52</v>
      </c>
      <c r="X6" s="30" t="s">
        <v>122</v>
      </c>
      <c r="Y6" s="30" t="s">
        <v>56</v>
      </c>
      <c r="Z6" s="76">
        <v>1</v>
      </c>
      <c r="AA6" s="79">
        <v>1</v>
      </c>
      <c r="AB6" s="13" t="s">
        <v>1125</v>
      </c>
    </row>
    <row r="7" spans="1:28" ht="174" customHeight="1" x14ac:dyDescent="0.25">
      <c r="A7" s="29">
        <v>925</v>
      </c>
      <c r="B7" s="30" t="s">
        <v>45</v>
      </c>
      <c r="C7" s="30" t="s">
        <v>109</v>
      </c>
      <c r="D7" s="30" t="s">
        <v>109</v>
      </c>
      <c r="E7" s="30" t="s">
        <v>120</v>
      </c>
      <c r="F7" s="30" t="s">
        <v>47</v>
      </c>
      <c r="G7" s="30" t="s">
        <v>48</v>
      </c>
      <c r="H7" s="34" t="s">
        <v>49</v>
      </c>
      <c r="I7" s="30" t="s">
        <v>112</v>
      </c>
      <c r="J7" s="29"/>
      <c r="K7" s="29" t="s">
        <v>52</v>
      </c>
      <c r="L7" s="29"/>
      <c r="M7" s="29"/>
      <c r="N7" s="29"/>
      <c r="O7" s="265"/>
      <c r="P7" s="79"/>
      <c r="Q7" s="80"/>
      <c r="R7" s="30" t="s">
        <v>124</v>
      </c>
      <c r="S7" s="30" t="s">
        <v>125</v>
      </c>
      <c r="T7" s="30" t="s">
        <v>96</v>
      </c>
      <c r="U7" s="84">
        <v>529946929958</v>
      </c>
      <c r="V7" s="84">
        <v>1529946929958</v>
      </c>
      <c r="W7" s="30" t="s">
        <v>52</v>
      </c>
      <c r="X7" s="30" t="s">
        <v>126</v>
      </c>
      <c r="Y7" s="30" t="s">
        <v>56</v>
      </c>
      <c r="Z7" s="76">
        <v>1677899391850.1699</v>
      </c>
      <c r="AA7" s="79">
        <v>1.1479524618921699</v>
      </c>
      <c r="AB7" s="13"/>
    </row>
    <row r="8" spans="1:28" ht="123.75" customHeight="1" x14ac:dyDescent="0.25">
      <c r="A8" s="29">
        <v>930</v>
      </c>
      <c r="B8" s="30" t="s">
        <v>45</v>
      </c>
      <c r="C8" s="30" t="s">
        <v>109</v>
      </c>
      <c r="D8" s="30" t="s">
        <v>109</v>
      </c>
      <c r="E8" s="30" t="s">
        <v>120</v>
      </c>
      <c r="F8" s="30" t="s">
        <v>47</v>
      </c>
      <c r="G8" s="30" t="s">
        <v>48</v>
      </c>
      <c r="H8" s="34" t="s">
        <v>49</v>
      </c>
      <c r="I8" s="30" t="s">
        <v>112</v>
      </c>
      <c r="J8" s="29"/>
      <c r="K8" s="29"/>
      <c r="L8" s="29"/>
      <c r="M8" s="29"/>
      <c r="N8" s="29"/>
      <c r="O8" s="76"/>
      <c r="P8" s="81"/>
      <c r="Q8" s="13"/>
      <c r="R8" s="30" t="s">
        <v>128</v>
      </c>
      <c r="S8" s="86" t="s">
        <v>129</v>
      </c>
      <c r="T8" s="30" t="s">
        <v>96</v>
      </c>
      <c r="U8" s="35">
        <v>0</v>
      </c>
      <c r="V8" s="87">
        <v>100</v>
      </c>
      <c r="W8" s="30" t="s">
        <v>52</v>
      </c>
      <c r="X8" s="86" t="s">
        <v>130</v>
      </c>
      <c r="Y8" s="30" t="s">
        <v>56</v>
      </c>
      <c r="Z8" s="76">
        <v>100</v>
      </c>
      <c r="AA8" s="79">
        <v>1</v>
      </c>
      <c r="AB8" s="13" t="s">
        <v>1126</v>
      </c>
    </row>
    <row r="9" spans="1:28" ht="104.25" customHeight="1" x14ac:dyDescent="0.25">
      <c r="A9" s="29">
        <v>931</v>
      </c>
      <c r="B9" s="30" t="s">
        <v>45</v>
      </c>
      <c r="C9" s="30" t="s">
        <v>109</v>
      </c>
      <c r="D9" s="30" t="s">
        <v>109</v>
      </c>
      <c r="E9" s="30" t="s">
        <v>120</v>
      </c>
      <c r="F9" s="30" t="s">
        <v>111</v>
      </c>
      <c r="G9" s="30" t="s">
        <v>48</v>
      </c>
      <c r="H9" s="34" t="s">
        <v>49</v>
      </c>
      <c r="I9" s="30" t="s">
        <v>112</v>
      </c>
      <c r="J9" s="29"/>
      <c r="K9" s="29"/>
      <c r="L9" s="29"/>
      <c r="M9" s="29"/>
      <c r="N9" s="29"/>
      <c r="O9" s="76"/>
      <c r="P9" s="81"/>
      <c r="Q9" s="13"/>
      <c r="R9" s="30" t="s">
        <v>128</v>
      </c>
      <c r="S9" s="30" t="s">
        <v>131</v>
      </c>
      <c r="T9" s="30" t="s">
        <v>96</v>
      </c>
      <c r="U9" s="35">
        <v>0</v>
      </c>
      <c r="V9" s="35">
        <v>100</v>
      </c>
      <c r="W9" s="30"/>
      <c r="X9" s="86"/>
      <c r="Y9" s="30" t="s">
        <v>56</v>
      </c>
      <c r="Z9" s="76">
        <v>100</v>
      </c>
      <c r="AA9" s="79">
        <v>1</v>
      </c>
      <c r="AB9" s="13" t="s">
        <v>1127</v>
      </c>
    </row>
    <row r="10" spans="1:28" ht="117" customHeight="1" x14ac:dyDescent="0.25">
      <c r="A10" s="29">
        <v>932</v>
      </c>
      <c r="B10" s="30" t="s">
        <v>45</v>
      </c>
      <c r="C10" s="30" t="s">
        <v>109</v>
      </c>
      <c r="D10" s="30" t="s">
        <v>109</v>
      </c>
      <c r="E10" s="30" t="s">
        <v>120</v>
      </c>
      <c r="F10" s="30" t="s">
        <v>111</v>
      </c>
      <c r="G10" s="30" t="s">
        <v>48</v>
      </c>
      <c r="H10" s="34" t="s">
        <v>49</v>
      </c>
      <c r="I10" s="30" t="s">
        <v>112</v>
      </c>
      <c r="J10" s="29"/>
      <c r="K10" s="29"/>
      <c r="L10" s="29"/>
      <c r="M10" s="29"/>
      <c r="N10" s="29"/>
      <c r="O10" s="76"/>
      <c r="P10" s="81"/>
      <c r="Q10" s="13"/>
      <c r="R10" s="30" t="s">
        <v>128</v>
      </c>
      <c r="S10" s="86" t="s">
        <v>132</v>
      </c>
      <c r="T10" s="30" t="s">
        <v>96</v>
      </c>
      <c r="U10" s="35">
        <v>0</v>
      </c>
      <c r="V10" s="87">
        <v>120</v>
      </c>
      <c r="W10" s="30" t="s">
        <v>52</v>
      </c>
      <c r="X10" s="86" t="s">
        <v>133</v>
      </c>
      <c r="Y10" s="30" t="s">
        <v>56</v>
      </c>
      <c r="Z10" s="76">
        <v>90</v>
      </c>
      <c r="AA10" s="79">
        <v>0.75</v>
      </c>
      <c r="AB10" s="13"/>
    </row>
    <row r="11" spans="1:28" ht="178.5" customHeight="1" x14ac:dyDescent="0.25">
      <c r="A11" s="29">
        <v>933</v>
      </c>
      <c r="B11" s="30" t="s">
        <v>45</v>
      </c>
      <c r="C11" s="30" t="s">
        <v>109</v>
      </c>
      <c r="D11" s="30" t="s">
        <v>109</v>
      </c>
      <c r="E11" s="30" t="s">
        <v>120</v>
      </c>
      <c r="F11" s="30" t="s">
        <v>47</v>
      </c>
      <c r="G11" s="30" t="s">
        <v>48</v>
      </c>
      <c r="H11" s="34" t="s">
        <v>49</v>
      </c>
      <c r="I11" s="30" t="s">
        <v>112</v>
      </c>
      <c r="J11" s="29"/>
      <c r="K11" s="29" t="s">
        <v>52</v>
      </c>
      <c r="L11" s="29"/>
      <c r="M11" s="29"/>
      <c r="N11" s="29"/>
      <c r="O11" s="265"/>
      <c r="P11" s="79"/>
      <c r="Q11" s="80"/>
      <c r="R11" s="30" t="s">
        <v>134</v>
      </c>
      <c r="S11" s="85" t="s">
        <v>135</v>
      </c>
      <c r="T11" s="29" t="s">
        <v>96</v>
      </c>
      <c r="U11" s="35">
        <v>0</v>
      </c>
      <c r="V11" s="35">
        <v>1</v>
      </c>
      <c r="W11" s="29" t="s">
        <v>52</v>
      </c>
      <c r="X11" s="29" t="s">
        <v>136</v>
      </c>
      <c r="Y11" s="30" t="s">
        <v>56</v>
      </c>
      <c r="Z11" s="76">
        <v>1</v>
      </c>
      <c r="AA11" s="79">
        <v>1</v>
      </c>
      <c r="AB11" s="13" t="s">
        <v>1128</v>
      </c>
    </row>
    <row r="12" spans="1:28" ht="168.75" customHeight="1" x14ac:dyDescent="0.25">
      <c r="A12" s="29">
        <v>934</v>
      </c>
      <c r="B12" s="30" t="s">
        <v>45</v>
      </c>
      <c r="C12" s="30" t="s">
        <v>109</v>
      </c>
      <c r="D12" s="30" t="s">
        <v>109</v>
      </c>
      <c r="E12" s="30" t="s">
        <v>120</v>
      </c>
      <c r="F12" s="30" t="s">
        <v>137</v>
      </c>
      <c r="G12" s="30" t="s">
        <v>48</v>
      </c>
      <c r="H12" s="34" t="s">
        <v>49</v>
      </c>
      <c r="I12" s="30" t="s">
        <v>112</v>
      </c>
      <c r="J12" s="29"/>
      <c r="K12" s="29" t="s">
        <v>52</v>
      </c>
      <c r="L12" s="29"/>
      <c r="M12" s="29"/>
      <c r="N12" s="29"/>
      <c r="O12" s="265"/>
      <c r="P12" s="79"/>
      <c r="Q12" s="80"/>
      <c r="R12" s="30" t="s">
        <v>134</v>
      </c>
      <c r="S12" s="85" t="s">
        <v>138</v>
      </c>
      <c r="T12" s="29" t="s">
        <v>96</v>
      </c>
      <c r="U12" s="35">
        <v>0</v>
      </c>
      <c r="V12" s="35">
        <v>1</v>
      </c>
      <c r="W12" s="29" t="s">
        <v>52</v>
      </c>
      <c r="X12" s="29" t="s">
        <v>139</v>
      </c>
      <c r="Y12" s="30" t="s">
        <v>56</v>
      </c>
      <c r="Z12" s="76">
        <v>1</v>
      </c>
      <c r="AA12" s="79">
        <v>1</v>
      </c>
      <c r="AB12" s="13" t="s">
        <v>1129</v>
      </c>
    </row>
    <row r="13" spans="1:28" ht="124.5" customHeight="1" x14ac:dyDescent="0.25">
      <c r="A13" s="29">
        <v>935</v>
      </c>
      <c r="B13" s="30" t="s">
        <v>45</v>
      </c>
      <c r="C13" s="30" t="s">
        <v>109</v>
      </c>
      <c r="D13" s="30" t="s">
        <v>109</v>
      </c>
      <c r="E13" s="30" t="s">
        <v>120</v>
      </c>
      <c r="F13" s="30" t="s">
        <v>137</v>
      </c>
      <c r="G13" s="30" t="s">
        <v>48</v>
      </c>
      <c r="H13" s="34" t="s">
        <v>49</v>
      </c>
      <c r="I13" s="30" t="s">
        <v>112</v>
      </c>
      <c r="J13" s="29"/>
      <c r="K13" s="29" t="s">
        <v>52</v>
      </c>
      <c r="L13" s="29"/>
      <c r="M13" s="29"/>
      <c r="N13" s="29"/>
      <c r="O13" s="265"/>
      <c r="P13" s="79"/>
      <c r="Q13" s="80"/>
      <c r="R13" s="30" t="s">
        <v>140</v>
      </c>
      <c r="S13" s="30" t="s">
        <v>141</v>
      </c>
      <c r="T13" s="29" t="s">
        <v>96</v>
      </c>
      <c r="U13" s="35">
        <v>0</v>
      </c>
      <c r="V13" s="35">
        <v>100</v>
      </c>
      <c r="W13" s="29" t="s">
        <v>52</v>
      </c>
      <c r="X13" s="29" t="s">
        <v>139</v>
      </c>
      <c r="Y13" s="30" t="s">
        <v>56</v>
      </c>
      <c r="Z13" s="76">
        <v>1</v>
      </c>
      <c r="AA13" s="79">
        <v>1</v>
      </c>
      <c r="AB13" s="13" t="s">
        <v>1130</v>
      </c>
    </row>
    <row r="14" spans="1:28" ht="228" customHeight="1" x14ac:dyDescent="0.25">
      <c r="A14" s="29">
        <v>936</v>
      </c>
      <c r="B14" s="30" t="s">
        <v>45</v>
      </c>
      <c r="C14" s="30" t="s">
        <v>109</v>
      </c>
      <c r="D14" s="30" t="s">
        <v>109</v>
      </c>
      <c r="E14" s="30" t="s">
        <v>120</v>
      </c>
      <c r="F14" s="30" t="s">
        <v>47</v>
      </c>
      <c r="G14" s="30" t="s">
        <v>48</v>
      </c>
      <c r="H14" s="34" t="s">
        <v>49</v>
      </c>
      <c r="I14" s="30" t="s">
        <v>112</v>
      </c>
      <c r="J14" s="29"/>
      <c r="K14" s="29" t="s">
        <v>52</v>
      </c>
      <c r="L14" s="29"/>
      <c r="M14" s="29"/>
      <c r="N14" s="29"/>
      <c r="O14" s="265"/>
      <c r="P14" s="79"/>
      <c r="Q14" s="80"/>
      <c r="R14" s="30" t="s">
        <v>142</v>
      </c>
      <c r="S14" s="30" t="s">
        <v>143</v>
      </c>
      <c r="T14" s="29" t="s">
        <v>96</v>
      </c>
      <c r="U14" s="35">
        <v>0</v>
      </c>
      <c r="V14" s="35">
        <v>100</v>
      </c>
      <c r="W14" s="29" t="s">
        <v>52</v>
      </c>
      <c r="X14" s="29" t="s">
        <v>144</v>
      </c>
      <c r="Y14" s="30" t="s">
        <v>56</v>
      </c>
      <c r="Z14" s="76">
        <v>100</v>
      </c>
      <c r="AA14" s="79">
        <v>1</v>
      </c>
      <c r="AB14" s="13" t="s">
        <v>1131</v>
      </c>
    </row>
    <row r="15" spans="1:28" ht="192.75" customHeight="1" x14ac:dyDescent="0.25">
      <c r="A15" s="29">
        <v>937</v>
      </c>
      <c r="B15" s="30" t="s">
        <v>45</v>
      </c>
      <c r="C15" s="30" t="s">
        <v>109</v>
      </c>
      <c r="D15" s="30" t="s">
        <v>109</v>
      </c>
      <c r="E15" s="30" t="s">
        <v>120</v>
      </c>
      <c r="F15" s="30" t="s">
        <v>47</v>
      </c>
      <c r="G15" s="30" t="s">
        <v>48</v>
      </c>
      <c r="H15" s="34" t="s">
        <v>49</v>
      </c>
      <c r="I15" s="30" t="s">
        <v>112</v>
      </c>
      <c r="J15" s="29"/>
      <c r="K15" s="29" t="s">
        <v>52</v>
      </c>
      <c r="L15" s="29"/>
      <c r="M15" s="29"/>
      <c r="N15" s="29"/>
      <c r="O15" s="265"/>
      <c r="P15" s="79"/>
      <c r="Q15" s="80"/>
      <c r="R15" s="30" t="s">
        <v>142</v>
      </c>
      <c r="S15" s="30" t="s">
        <v>145</v>
      </c>
      <c r="T15" s="29" t="s">
        <v>96</v>
      </c>
      <c r="U15" s="35">
        <v>0</v>
      </c>
      <c r="V15" s="35">
        <v>100</v>
      </c>
      <c r="W15" s="29" t="s">
        <v>52</v>
      </c>
      <c r="X15" s="29" t="s">
        <v>146</v>
      </c>
      <c r="Y15" s="30" t="s">
        <v>56</v>
      </c>
      <c r="Z15" s="76">
        <v>100</v>
      </c>
      <c r="AA15" s="79">
        <v>1</v>
      </c>
      <c r="AB15" s="13" t="s">
        <v>1132</v>
      </c>
    </row>
    <row r="16" spans="1:28" ht="91.5" customHeight="1" x14ac:dyDescent="0.25">
      <c r="A16" s="29">
        <v>942</v>
      </c>
      <c r="B16" s="30" t="s">
        <v>45</v>
      </c>
      <c r="C16" s="30" t="s">
        <v>109</v>
      </c>
      <c r="D16" s="30" t="s">
        <v>109</v>
      </c>
      <c r="E16" s="30" t="s">
        <v>120</v>
      </c>
      <c r="F16" s="30" t="s">
        <v>147</v>
      </c>
      <c r="G16" s="30" t="s">
        <v>48</v>
      </c>
      <c r="H16" s="34" t="s">
        <v>49</v>
      </c>
      <c r="I16" s="30" t="s">
        <v>112</v>
      </c>
      <c r="J16" s="29"/>
      <c r="K16" s="29" t="s">
        <v>52</v>
      </c>
      <c r="L16" s="29"/>
      <c r="M16" s="29"/>
      <c r="N16" s="29"/>
      <c r="O16" s="265"/>
      <c r="P16" s="79"/>
      <c r="Q16" s="80"/>
      <c r="R16" s="30" t="s">
        <v>148</v>
      </c>
      <c r="S16" s="30" t="s">
        <v>149</v>
      </c>
      <c r="T16" s="30" t="s">
        <v>96</v>
      </c>
      <c r="U16" s="75">
        <v>0</v>
      </c>
      <c r="V16" s="75">
        <v>1</v>
      </c>
      <c r="W16" s="30" t="s">
        <v>52</v>
      </c>
      <c r="X16" s="30" t="s">
        <v>150</v>
      </c>
      <c r="Y16" s="30" t="s">
        <v>56</v>
      </c>
      <c r="Z16" s="76">
        <v>1</v>
      </c>
      <c r="AA16" s="79">
        <v>1</v>
      </c>
      <c r="AB16" s="13" t="s">
        <v>1133</v>
      </c>
    </row>
    <row r="17" spans="1:28" ht="91.5" customHeight="1" x14ac:dyDescent="0.25">
      <c r="A17" s="29">
        <v>943</v>
      </c>
      <c r="B17" s="30" t="s">
        <v>45</v>
      </c>
      <c r="C17" s="30" t="s">
        <v>109</v>
      </c>
      <c r="D17" s="30" t="s">
        <v>109</v>
      </c>
      <c r="E17" s="30" t="s">
        <v>120</v>
      </c>
      <c r="F17" s="30" t="s">
        <v>111</v>
      </c>
      <c r="G17" s="30" t="s">
        <v>48</v>
      </c>
      <c r="H17" s="34" t="s">
        <v>49</v>
      </c>
      <c r="I17" s="30" t="s">
        <v>112</v>
      </c>
      <c r="J17" s="29"/>
      <c r="K17" s="29" t="s">
        <v>52</v>
      </c>
      <c r="L17" s="29"/>
      <c r="M17" s="29"/>
      <c r="N17" s="29"/>
      <c r="O17" s="265"/>
      <c r="P17" s="79"/>
      <c r="Q17" s="80"/>
      <c r="R17" s="30" t="s">
        <v>148</v>
      </c>
      <c r="S17" s="30" t="s">
        <v>151</v>
      </c>
      <c r="T17" s="30" t="s">
        <v>96</v>
      </c>
      <c r="U17" s="35">
        <v>0</v>
      </c>
      <c r="V17" s="75">
        <v>1</v>
      </c>
      <c r="W17" s="30" t="s">
        <v>52</v>
      </c>
      <c r="X17" s="30" t="s">
        <v>152</v>
      </c>
      <c r="Y17" s="30" t="s">
        <v>56</v>
      </c>
      <c r="Z17" s="76">
        <v>1</v>
      </c>
      <c r="AA17" s="79">
        <v>1</v>
      </c>
      <c r="AB17" s="13" t="s">
        <v>1134</v>
      </c>
    </row>
    <row r="18" spans="1:28" ht="91.5" customHeight="1" x14ac:dyDescent="0.25">
      <c r="A18" s="29" t="s">
        <v>153</v>
      </c>
      <c r="B18" s="30" t="s">
        <v>45</v>
      </c>
      <c r="C18" s="30" t="s">
        <v>109</v>
      </c>
      <c r="D18" s="30" t="s">
        <v>109</v>
      </c>
      <c r="E18" s="30" t="s">
        <v>120</v>
      </c>
      <c r="F18" s="30" t="s">
        <v>111</v>
      </c>
      <c r="G18" s="30" t="s">
        <v>48</v>
      </c>
      <c r="H18" s="34" t="s">
        <v>49</v>
      </c>
      <c r="I18" s="30" t="s">
        <v>112</v>
      </c>
      <c r="J18" s="29"/>
      <c r="K18" s="29" t="s">
        <v>52</v>
      </c>
      <c r="L18" s="29"/>
      <c r="M18" s="29"/>
      <c r="N18" s="29"/>
      <c r="O18" s="265"/>
      <c r="P18" s="79"/>
      <c r="Q18" s="80"/>
      <c r="R18" s="30" t="s">
        <v>148</v>
      </c>
      <c r="S18" s="30" t="s">
        <v>154</v>
      </c>
      <c r="T18" s="30" t="s">
        <v>96</v>
      </c>
      <c r="U18" s="35">
        <v>0</v>
      </c>
      <c r="V18" s="35">
        <v>100</v>
      </c>
      <c r="W18" s="30" t="s">
        <v>52</v>
      </c>
      <c r="X18" s="30" t="s">
        <v>155</v>
      </c>
      <c r="Y18" s="30" t="s">
        <v>56</v>
      </c>
      <c r="Z18" s="76">
        <v>100</v>
      </c>
      <c r="AA18" s="79">
        <v>1</v>
      </c>
      <c r="AB18" s="13" t="s">
        <v>1135</v>
      </c>
    </row>
    <row r="19" spans="1:28" ht="128.25" customHeight="1" x14ac:dyDescent="0.25">
      <c r="A19" s="29">
        <v>944</v>
      </c>
      <c r="B19" s="30" t="s">
        <v>45</v>
      </c>
      <c r="C19" s="30" t="s">
        <v>109</v>
      </c>
      <c r="D19" s="30" t="s">
        <v>109</v>
      </c>
      <c r="E19" s="30" t="s">
        <v>120</v>
      </c>
      <c r="F19" s="30" t="s">
        <v>137</v>
      </c>
      <c r="G19" s="30" t="s">
        <v>48</v>
      </c>
      <c r="H19" s="34" t="s">
        <v>49</v>
      </c>
      <c r="I19" s="30" t="s">
        <v>112</v>
      </c>
      <c r="J19" s="29"/>
      <c r="K19" s="29" t="s">
        <v>52</v>
      </c>
      <c r="L19" s="29"/>
      <c r="M19" s="29"/>
      <c r="N19" s="29"/>
      <c r="O19" s="265"/>
      <c r="P19" s="79"/>
      <c r="Q19" s="80"/>
      <c r="R19" s="30" t="s">
        <v>156</v>
      </c>
      <c r="S19" s="30" t="s">
        <v>157</v>
      </c>
      <c r="T19" s="30" t="s">
        <v>158</v>
      </c>
      <c r="U19" s="75">
        <v>0</v>
      </c>
      <c r="V19" s="75">
        <v>1</v>
      </c>
      <c r="W19" s="30" t="s">
        <v>52</v>
      </c>
      <c r="X19" s="30" t="s">
        <v>159</v>
      </c>
      <c r="Y19" s="30" t="s">
        <v>56</v>
      </c>
      <c r="Z19" s="76">
        <v>1</v>
      </c>
      <c r="AA19" s="79">
        <v>1</v>
      </c>
      <c r="AB19" s="13" t="s">
        <v>1136</v>
      </c>
    </row>
    <row r="20" spans="1:28" ht="115.5" customHeight="1" x14ac:dyDescent="0.25">
      <c r="A20" s="29">
        <v>946</v>
      </c>
      <c r="B20" s="30" t="s">
        <v>45</v>
      </c>
      <c r="C20" s="30" t="s">
        <v>109</v>
      </c>
      <c r="D20" s="30" t="s">
        <v>109</v>
      </c>
      <c r="E20" s="30" t="s">
        <v>120</v>
      </c>
      <c r="F20" s="30" t="s">
        <v>111</v>
      </c>
      <c r="G20" s="30" t="s">
        <v>48</v>
      </c>
      <c r="H20" s="34" t="s">
        <v>49</v>
      </c>
      <c r="I20" s="30" t="s">
        <v>112</v>
      </c>
      <c r="J20" s="29"/>
      <c r="K20" s="29" t="s">
        <v>52</v>
      </c>
      <c r="L20" s="29"/>
      <c r="M20" s="29"/>
      <c r="N20" s="29"/>
      <c r="O20" s="265"/>
      <c r="P20" s="79"/>
      <c r="Q20" s="80"/>
      <c r="R20" s="30" t="s">
        <v>156</v>
      </c>
      <c r="S20" s="30" t="s">
        <v>160</v>
      </c>
      <c r="T20" s="30" t="s">
        <v>96</v>
      </c>
      <c r="U20" s="75">
        <v>0</v>
      </c>
      <c r="V20" s="75">
        <v>1</v>
      </c>
      <c r="W20" s="30" t="s">
        <v>52</v>
      </c>
      <c r="X20" s="30" t="s">
        <v>161</v>
      </c>
      <c r="Y20" s="30" t="s">
        <v>56</v>
      </c>
      <c r="Z20" s="76">
        <v>1</v>
      </c>
      <c r="AA20" s="79">
        <v>1</v>
      </c>
      <c r="AB20" s="13" t="s">
        <v>1137</v>
      </c>
    </row>
    <row r="21" spans="1:28" ht="155.25" customHeight="1" x14ac:dyDescent="0.25">
      <c r="A21" s="29">
        <v>947</v>
      </c>
      <c r="B21" s="30" t="s">
        <v>45</v>
      </c>
      <c r="C21" s="30" t="s">
        <v>109</v>
      </c>
      <c r="D21" s="30" t="s">
        <v>109</v>
      </c>
      <c r="E21" s="88" t="s">
        <v>120</v>
      </c>
      <c r="F21" s="30" t="s">
        <v>111</v>
      </c>
      <c r="G21" s="30" t="s">
        <v>48</v>
      </c>
      <c r="H21" s="34" t="s">
        <v>49</v>
      </c>
      <c r="I21" s="30" t="s">
        <v>112</v>
      </c>
      <c r="J21" s="29"/>
      <c r="K21" s="29" t="s">
        <v>52</v>
      </c>
      <c r="L21" s="29"/>
      <c r="M21" s="29"/>
      <c r="N21" s="29"/>
      <c r="O21" s="265"/>
      <c r="P21" s="79"/>
      <c r="Q21" s="80"/>
      <c r="R21" s="30" t="s">
        <v>156</v>
      </c>
      <c r="S21" s="30" t="s">
        <v>162</v>
      </c>
      <c r="T21" s="30" t="s">
        <v>96</v>
      </c>
      <c r="U21" s="75">
        <v>0</v>
      </c>
      <c r="V21" s="75">
        <f>11/11</f>
        <v>1</v>
      </c>
      <c r="W21" s="30" t="s">
        <v>52</v>
      </c>
      <c r="X21" s="30" t="s">
        <v>163</v>
      </c>
      <c r="Y21" s="30" t="s">
        <v>56</v>
      </c>
      <c r="Z21" s="76">
        <v>1</v>
      </c>
      <c r="AA21" s="79">
        <v>1</v>
      </c>
      <c r="AB21" s="13" t="s">
        <v>1138</v>
      </c>
    </row>
    <row r="22" spans="1:28" ht="63" customHeight="1" x14ac:dyDescent="0.25">
      <c r="A22" s="29" t="s">
        <v>164</v>
      </c>
      <c r="B22" s="30" t="s">
        <v>45</v>
      </c>
      <c r="C22" s="30" t="s">
        <v>109</v>
      </c>
      <c r="D22" s="30" t="s">
        <v>109</v>
      </c>
      <c r="E22" s="30" t="s">
        <v>120</v>
      </c>
      <c r="F22" s="30" t="s">
        <v>111</v>
      </c>
      <c r="G22" s="30" t="s">
        <v>48</v>
      </c>
      <c r="H22" s="34" t="s">
        <v>49</v>
      </c>
      <c r="I22" s="30" t="s">
        <v>112</v>
      </c>
      <c r="J22" s="29"/>
      <c r="K22" s="29" t="s">
        <v>52</v>
      </c>
      <c r="L22" s="29"/>
      <c r="M22" s="29"/>
      <c r="N22" s="29"/>
      <c r="O22" s="265"/>
      <c r="P22" s="79"/>
      <c r="Q22" s="80"/>
      <c r="R22" s="30" t="s">
        <v>156</v>
      </c>
      <c r="S22" s="30" t="s">
        <v>165</v>
      </c>
      <c r="T22" s="30" t="s">
        <v>96</v>
      </c>
      <c r="U22" s="35">
        <v>0</v>
      </c>
      <c r="V22" s="35">
        <v>100</v>
      </c>
      <c r="W22" s="30" t="s">
        <v>52</v>
      </c>
      <c r="X22" s="30" t="s">
        <v>166</v>
      </c>
      <c r="Y22" s="30" t="s">
        <v>167</v>
      </c>
      <c r="Z22" s="76">
        <v>1</v>
      </c>
      <c r="AA22" s="79">
        <v>1</v>
      </c>
      <c r="AB22" s="13" t="s">
        <v>1139</v>
      </c>
    </row>
    <row r="23" spans="1:28" ht="228" customHeight="1" x14ac:dyDescent="0.25">
      <c r="A23" s="29" t="s">
        <v>168</v>
      </c>
      <c r="B23" s="30" t="s">
        <v>45</v>
      </c>
      <c r="C23" s="30" t="s">
        <v>109</v>
      </c>
      <c r="D23" s="30" t="s">
        <v>109</v>
      </c>
      <c r="E23" s="30" t="s">
        <v>120</v>
      </c>
      <c r="F23" s="30" t="s">
        <v>111</v>
      </c>
      <c r="G23" s="30" t="s">
        <v>48</v>
      </c>
      <c r="H23" s="34" t="s">
        <v>49</v>
      </c>
      <c r="I23" s="30" t="s">
        <v>112</v>
      </c>
      <c r="J23" s="29"/>
      <c r="K23" s="29" t="s">
        <v>52</v>
      </c>
      <c r="L23" s="29"/>
      <c r="M23" s="29"/>
      <c r="N23" s="29"/>
      <c r="O23" s="265"/>
      <c r="P23" s="79"/>
      <c r="Q23" s="80"/>
      <c r="R23" s="30" t="s">
        <v>156</v>
      </c>
      <c r="S23" s="30" t="s">
        <v>169</v>
      </c>
      <c r="T23" s="30" t="s">
        <v>96</v>
      </c>
      <c r="U23" s="35">
        <v>0</v>
      </c>
      <c r="V23" s="35">
        <v>4</v>
      </c>
      <c r="W23" s="30" t="s">
        <v>52</v>
      </c>
      <c r="X23" s="30" t="s">
        <v>170</v>
      </c>
      <c r="Y23" s="30" t="s">
        <v>56</v>
      </c>
      <c r="Z23" s="76">
        <v>4</v>
      </c>
      <c r="AA23" s="79">
        <v>1</v>
      </c>
      <c r="AB23" s="13" t="s">
        <v>171</v>
      </c>
    </row>
    <row r="24" spans="1:28" s="103" customFormat="1" ht="75" x14ac:dyDescent="0.25">
      <c r="A24" s="48">
        <v>178</v>
      </c>
      <c r="B24" s="34" t="s">
        <v>45</v>
      </c>
      <c r="C24" s="34" t="s">
        <v>269</v>
      </c>
      <c r="D24" s="34" t="s">
        <v>269</v>
      </c>
      <c r="E24" s="34" t="s">
        <v>120</v>
      </c>
      <c r="F24" s="34" t="s">
        <v>111</v>
      </c>
      <c r="G24" s="34" t="s">
        <v>48</v>
      </c>
      <c r="H24" s="34" t="s">
        <v>49</v>
      </c>
      <c r="I24" s="34" t="s">
        <v>271</v>
      </c>
      <c r="J24" s="48"/>
      <c r="K24" s="29" t="s">
        <v>52</v>
      </c>
      <c r="L24" s="48"/>
      <c r="M24" s="29"/>
      <c r="N24" s="29"/>
      <c r="O24" s="265"/>
      <c r="P24" s="79"/>
      <c r="Q24" s="80"/>
      <c r="R24" s="86" t="s">
        <v>272</v>
      </c>
      <c r="S24" s="109" t="s">
        <v>280</v>
      </c>
      <c r="T24" s="86" t="s">
        <v>278</v>
      </c>
      <c r="U24" s="110">
        <v>0</v>
      </c>
      <c r="V24" s="110">
        <v>1</v>
      </c>
      <c r="W24" s="86" t="s">
        <v>275</v>
      </c>
      <c r="X24" s="86" t="s">
        <v>276</v>
      </c>
      <c r="Y24" s="111" t="s">
        <v>243</v>
      </c>
      <c r="Z24" s="76">
        <v>1</v>
      </c>
      <c r="AA24" s="79">
        <v>1</v>
      </c>
      <c r="AB24" s="18" t="s">
        <v>281</v>
      </c>
    </row>
    <row r="25" spans="1:28" s="103" customFormat="1" ht="201.75" customHeight="1" x14ac:dyDescent="0.25">
      <c r="A25" s="48">
        <v>220</v>
      </c>
      <c r="B25" s="34" t="s">
        <v>45</v>
      </c>
      <c r="C25" s="34" t="s">
        <v>269</v>
      </c>
      <c r="D25" s="34" t="s">
        <v>269</v>
      </c>
      <c r="E25" s="34" t="s">
        <v>120</v>
      </c>
      <c r="F25" s="34" t="s">
        <v>111</v>
      </c>
      <c r="G25" s="34" t="s">
        <v>48</v>
      </c>
      <c r="H25" s="34" t="s">
        <v>49</v>
      </c>
      <c r="I25" s="34" t="s">
        <v>271</v>
      </c>
      <c r="J25" s="48"/>
      <c r="K25" s="29" t="s">
        <v>52</v>
      </c>
      <c r="L25" s="48"/>
      <c r="M25" s="29"/>
      <c r="N25" s="29"/>
      <c r="O25" s="265"/>
      <c r="P25" s="79"/>
      <c r="Q25" s="80"/>
      <c r="R25" s="101" t="s">
        <v>290</v>
      </c>
      <c r="S25" s="100" t="s">
        <v>291</v>
      </c>
      <c r="T25" s="101" t="s">
        <v>284</v>
      </c>
      <c r="U25" s="102">
        <v>0</v>
      </c>
      <c r="V25" s="102">
        <v>0.7</v>
      </c>
      <c r="W25" s="101" t="s">
        <v>275</v>
      </c>
      <c r="X25" s="101" t="s">
        <v>276</v>
      </c>
      <c r="Y25" s="101" t="s">
        <v>56</v>
      </c>
      <c r="Z25" s="76">
        <v>0.83333333333333337</v>
      </c>
      <c r="AA25" s="79">
        <v>1.1904761904761907</v>
      </c>
      <c r="AB25" s="18" t="s">
        <v>1167</v>
      </c>
    </row>
    <row r="26" spans="1:28" s="103" customFormat="1" ht="193.5" customHeight="1" x14ac:dyDescent="0.25">
      <c r="A26" s="29">
        <v>291</v>
      </c>
      <c r="B26" s="34" t="s">
        <v>292</v>
      </c>
      <c r="C26" s="34" t="s">
        <v>361</v>
      </c>
      <c r="D26" s="34" t="s">
        <v>361</v>
      </c>
      <c r="E26" s="34" t="s">
        <v>120</v>
      </c>
      <c r="F26" s="34" t="s">
        <v>47</v>
      </c>
      <c r="G26" s="34" t="s">
        <v>48</v>
      </c>
      <c r="H26" s="34" t="s">
        <v>49</v>
      </c>
      <c r="I26" s="34" t="s">
        <v>342</v>
      </c>
      <c r="J26" s="34" t="s">
        <v>50</v>
      </c>
      <c r="K26" s="29" t="s">
        <v>52</v>
      </c>
      <c r="L26" s="48">
        <v>0</v>
      </c>
      <c r="M26" s="29">
        <v>0</v>
      </c>
      <c r="N26" s="29">
        <v>0</v>
      </c>
      <c r="O26" s="265"/>
      <c r="P26" s="79"/>
      <c r="Q26" s="80"/>
      <c r="R26" s="34" t="s">
        <v>52</v>
      </c>
      <c r="S26" s="34" t="s">
        <v>365</v>
      </c>
      <c r="T26" s="34" t="s">
        <v>278</v>
      </c>
      <c r="U26" s="114">
        <v>0</v>
      </c>
      <c r="V26" s="106">
        <v>1</v>
      </c>
      <c r="W26" s="34" t="s">
        <v>52</v>
      </c>
      <c r="X26" s="34" t="s">
        <v>366</v>
      </c>
      <c r="Y26" s="34" t="s">
        <v>56</v>
      </c>
      <c r="Z26" s="76">
        <v>0.97</v>
      </c>
      <c r="AA26" s="79">
        <v>0.97</v>
      </c>
      <c r="AB26" s="18" t="s">
        <v>1194</v>
      </c>
    </row>
    <row r="27" spans="1:28" s="279" customFormat="1" ht="132.75" customHeight="1" x14ac:dyDescent="0.2">
      <c r="A27" s="124">
        <v>551</v>
      </c>
      <c r="B27" s="125" t="s">
        <v>412</v>
      </c>
      <c r="C27" s="125" t="s">
        <v>4</v>
      </c>
      <c r="D27" s="125" t="s">
        <v>413</v>
      </c>
      <c r="E27" s="125" t="s">
        <v>120</v>
      </c>
      <c r="F27" s="125" t="s">
        <v>147</v>
      </c>
      <c r="G27" s="125" t="s">
        <v>414</v>
      </c>
      <c r="H27" s="125" t="s">
        <v>415</v>
      </c>
      <c r="I27" s="125" t="s">
        <v>416</v>
      </c>
      <c r="J27" s="126" t="s">
        <v>417</v>
      </c>
      <c r="K27" s="127" t="s">
        <v>418</v>
      </c>
      <c r="L27" s="29">
        <v>144000</v>
      </c>
      <c r="M27" s="29">
        <v>0</v>
      </c>
      <c r="N27" s="29">
        <v>98000</v>
      </c>
      <c r="O27" s="130">
        <v>0.81320000000000003</v>
      </c>
      <c r="P27" s="276">
        <v>0.81320000000000003</v>
      </c>
      <c r="Q27" s="134" t="s">
        <v>1212</v>
      </c>
      <c r="R27" s="125" t="s">
        <v>419</v>
      </c>
      <c r="S27" s="131" t="s">
        <v>420</v>
      </c>
      <c r="T27" s="125" t="s">
        <v>421</v>
      </c>
      <c r="U27" s="132">
        <v>0</v>
      </c>
      <c r="V27" s="132">
        <v>1</v>
      </c>
      <c r="W27" s="125" t="s">
        <v>422</v>
      </c>
      <c r="X27" s="125" t="s">
        <v>423</v>
      </c>
      <c r="Y27" s="125" t="s">
        <v>56</v>
      </c>
      <c r="Z27" s="133"/>
      <c r="AA27" s="278"/>
      <c r="AB27" s="128"/>
    </row>
    <row r="28" spans="1:28" s="279" customFormat="1" ht="151.5" customHeight="1" x14ac:dyDescent="0.2">
      <c r="A28" s="124">
        <v>556</v>
      </c>
      <c r="B28" s="125" t="s">
        <v>412</v>
      </c>
      <c r="C28" s="125" t="s">
        <v>4</v>
      </c>
      <c r="D28" s="125" t="s">
        <v>413</v>
      </c>
      <c r="E28" s="125" t="s">
        <v>120</v>
      </c>
      <c r="F28" s="125" t="s">
        <v>147</v>
      </c>
      <c r="G28" s="125" t="s">
        <v>414</v>
      </c>
      <c r="H28" s="125" t="s">
        <v>415</v>
      </c>
      <c r="I28" s="125" t="s">
        <v>416</v>
      </c>
      <c r="J28" s="126" t="s">
        <v>417</v>
      </c>
      <c r="K28" s="126"/>
      <c r="L28" s="29"/>
      <c r="M28" s="29"/>
      <c r="N28" s="29"/>
      <c r="O28" s="134">
        <v>9467</v>
      </c>
      <c r="P28" s="134">
        <v>1.8934</v>
      </c>
      <c r="Q28" s="134" t="s">
        <v>1212</v>
      </c>
      <c r="R28" s="125" t="s">
        <v>419</v>
      </c>
      <c r="S28" s="131" t="s">
        <v>424</v>
      </c>
      <c r="T28" s="125" t="s">
        <v>421</v>
      </c>
      <c r="U28" s="136">
        <v>0</v>
      </c>
      <c r="V28" s="136">
        <v>5000</v>
      </c>
      <c r="W28" s="125" t="s">
        <v>425</v>
      </c>
      <c r="X28" s="125" t="s">
        <v>426</v>
      </c>
      <c r="Y28" s="125" t="s">
        <v>56</v>
      </c>
      <c r="Z28" s="135"/>
      <c r="AA28" s="278"/>
      <c r="AB28" s="128"/>
    </row>
    <row r="29" spans="1:28" s="279" customFormat="1" ht="122.25" customHeight="1" x14ac:dyDescent="0.2">
      <c r="A29" s="124">
        <v>557</v>
      </c>
      <c r="B29" s="125" t="s">
        <v>412</v>
      </c>
      <c r="C29" s="125" t="s">
        <v>4</v>
      </c>
      <c r="D29" s="125" t="s">
        <v>413</v>
      </c>
      <c r="E29" s="125" t="s">
        <v>120</v>
      </c>
      <c r="F29" s="125" t="s">
        <v>147</v>
      </c>
      <c r="G29" s="125" t="s">
        <v>414</v>
      </c>
      <c r="H29" s="125" t="s">
        <v>415</v>
      </c>
      <c r="I29" s="125" t="s">
        <v>416</v>
      </c>
      <c r="J29" s="126" t="s">
        <v>417</v>
      </c>
      <c r="K29" s="126"/>
      <c r="L29" s="29"/>
      <c r="M29" s="29"/>
      <c r="N29" s="29"/>
      <c r="O29" s="134">
        <v>0.30230000000000001</v>
      </c>
      <c r="P29" s="134">
        <v>0.30230000000000001</v>
      </c>
      <c r="Q29" s="134" t="s">
        <v>1212</v>
      </c>
      <c r="R29" s="125" t="s">
        <v>419</v>
      </c>
      <c r="S29" s="131" t="s">
        <v>427</v>
      </c>
      <c r="T29" s="125" t="s">
        <v>421</v>
      </c>
      <c r="U29" s="132">
        <v>0</v>
      </c>
      <c r="V29" s="132">
        <v>1</v>
      </c>
      <c r="W29" s="125" t="s">
        <v>428</v>
      </c>
      <c r="X29" s="125" t="s">
        <v>429</v>
      </c>
      <c r="Y29" s="125" t="s">
        <v>56</v>
      </c>
      <c r="Z29" s="135"/>
      <c r="AA29" s="278"/>
      <c r="AB29" s="128"/>
    </row>
    <row r="30" spans="1:28" s="279" customFormat="1" ht="113.25" customHeight="1" x14ac:dyDescent="0.2">
      <c r="A30" s="124">
        <v>558</v>
      </c>
      <c r="B30" s="125" t="s">
        <v>412</v>
      </c>
      <c r="C30" s="125" t="s">
        <v>4</v>
      </c>
      <c r="D30" s="125" t="s">
        <v>413</v>
      </c>
      <c r="E30" s="125" t="s">
        <v>120</v>
      </c>
      <c r="F30" s="125" t="s">
        <v>147</v>
      </c>
      <c r="G30" s="125" t="s">
        <v>414</v>
      </c>
      <c r="H30" s="125" t="s">
        <v>415</v>
      </c>
      <c r="I30" s="125" t="s">
        <v>416</v>
      </c>
      <c r="J30" s="126" t="s">
        <v>417</v>
      </c>
      <c r="K30" s="126"/>
      <c r="L30" s="29"/>
      <c r="M30" s="29"/>
      <c r="N30" s="29"/>
      <c r="O30" s="134">
        <v>83648</v>
      </c>
      <c r="P30" s="134">
        <v>0.89944086021505376</v>
      </c>
      <c r="Q30" s="134" t="s">
        <v>1212</v>
      </c>
      <c r="R30" s="125" t="s">
        <v>419</v>
      </c>
      <c r="S30" s="131" t="s">
        <v>430</v>
      </c>
      <c r="T30" s="125" t="s">
        <v>421</v>
      </c>
      <c r="U30" s="136">
        <v>0</v>
      </c>
      <c r="V30" s="126">
        <v>93000</v>
      </c>
      <c r="W30" s="125" t="s">
        <v>431</v>
      </c>
      <c r="X30" s="125" t="s">
        <v>432</v>
      </c>
      <c r="Y30" s="125" t="s">
        <v>56</v>
      </c>
      <c r="Z30" s="135"/>
      <c r="AA30" s="278"/>
      <c r="AB30" s="128"/>
    </row>
    <row r="31" spans="1:28" s="279" customFormat="1" ht="126.75" customHeight="1" x14ac:dyDescent="0.2">
      <c r="A31" s="124">
        <v>582</v>
      </c>
      <c r="B31" s="125" t="s">
        <v>412</v>
      </c>
      <c r="C31" s="125" t="s">
        <v>4</v>
      </c>
      <c r="D31" s="125" t="s">
        <v>413</v>
      </c>
      <c r="E31" s="125" t="s">
        <v>120</v>
      </c>
      <c r="F31" s="125" t="s">
        <v>147</v>
      </c>
      <c r="G31" s="125" t="s">
        <v>414</v>
      </c>
      <c r="H31" s="125" t="s">
        <v>415</v>
      </c>
      <c r="I31" s="125" t="s">
        <v>416</v>
      </c>
      <c r="J31" s="126" t="s">
        <v>417</v>
      </c>
      <c r="K31" s="126"/>
      <c r="L31" s="29"/>
      <c r="M31" s="29"/>
      <c r="N31" s="29"/>
      <c r="O31" s="134">
        <v>4112</v>
      </c>
      <c r="P31" s="134">
        <v>0.95627906976744181</v>
      </c>
      <c r="Q31" s="134" t="s">
        <v>1212</v>
      </c>
      <c r="R31" s="125" t="s">
        <v>419</v>
      </c>
      <c r="S31" s="131" t="s">
        <v>433</v>
      </c>
      <c r="T31" s="125" t="s">
        <v>434</v>
      </c>
      <c r="U31" s="136">
        <v>0</v>
      </c>
      <c r="V31" s="126">
        <v>4300</v>
      </c>
      <c r="W31" s="125" t="s">
        <v>435</v>
      </c>
      <c r="X31" s="125" t="s">
        <v>436</v>
      </c>
      <c r="Y31" s="125" t="s">
        <v>56</v>
      </c>
      <c r="Z31" s="135"/>
      <c r="AA31" s="278"/>
      <c r="AB31" s="128"/>
    </row>
    <row r="32" spans="1:28" s="279" customFormat="1" ht="123.75" customHeight="1" x14ac:dyDescent="0.2">
      <c r="A32" s="307">
        <v>586</v>
      </c>
      <c r="B32" s="125" t="s">
        <v>412</v>
      </c>
      <c r="C32" s="125" t="s">
        <v>4</v>
      </c>
      <c r="D32" s="125" t="s">
        <v>413</v>
      </c>
      <c r="E32" s="125" t="s">
        <v>120</v>
      </c>
      <c r="F32" s="125" t="s">
        <v>147</v>
      </c>
      <c r="G32" s="125" t="s">
        <v>414</v>
      </c>
      <c r="H32" s="125" t="s">
        <v>415</v>
      </c>
      <c r="I32" s="125" t="s">
        <v>416</v>
      </c>
      <c r="J32" s="126" t="s">
        <v>417</v>
      </c>
      <c r="K32" s="126"/>
      <c r="L32" s="29"/>
      <c r="M32" s="29"/>
      <c r="N32" s="29"/>
      <c r="O32" s="134">
        <v>3286619</v>
      </c>
      <c r="P32" s="134">
        <v>1.0160336767494529</v>
      </c>
      <c r="Q32" s="134" t="s">
        <v>441</v>
      </c>
      <c r="R32" s="125" t="s">
        <v>419</v>
      </c>
      <c r="S32" s="131" t="s">
        <v>437</v>
      </c>
      <c r="T32" s="125" t="s">
        <v>438</v>
      </c>
      <c r="U32" s="136">
        <v>0</v>
      </c>
      <c r="V32" s="251">
        <v>3234754</v>
      </c>
      <c r="W32" s="139" t="s">
        <v>439</v>
      </c>
      <c r="X32" s="125" t="s">
        <v>440</v>
      </c>
      <c r="Y32" s="125" t="s">
        <v>251</v>
      </c>
      <c r="Z32" s="140"/>
      <c r="AA32" s="275"/>
      <c r="AB32" s="128"/>
    </row>
    <row r="33" spans="1:28" s="279" customFormat="1" ht="145.5" customHeight="1" x14ac:dyDescent="0.2">
      <c r="A33" s="307">
        <v>587</v>
      </c>
      <c r="B33" s="125" t="s">
        <v>412</v>
      </c>
      <c r="C33" s="125" t="s">
        <v>4</v>
      </c>
      <c r="D33" s="125" t="s">
        <v>413</v>
      </c>
      <c r="E33" s="125" t="s">
        <v>120</v>
      </c>
      <c r="F33" s="125" t="s">
        <v>147</v>
      </c>
      <c r="G33" s="125" t="s">
        <v>414</v>
      </c>
      <c r="H33" s="125" t="s">
        <v>415</v>
      </c>
      <c r="I33" s="125" t="s">
        <v>416</v>
      </c>
      <c r="J33" s="126" t="s">
        <v>417</v>
      </c>
      <c r="K33" s="126"/>
      <c r="L33" s="29"/>
      <c r="M33" s="29"/>
      <c r="N33" s="29"/>
      <c r="O33" s="134">
        <v>5159972</v>
      </c>
      <c r="P33" s="134">
        <v>1.0011122883513939</v>
      </c>
      <c r="Q33" s="134" t="s">
        <v>443</v>
      </c>
      <c r="R33" s="125" t="s">
        <v>419</v>
      </c>
      <c r="S33" s="131" t="s">
        <v>442</v>
      </c>
      <c r="T33" s="125" t="s">
        <v>438</v>
      </c>
      <c r="U33" s="136">
        <v>0</v>
      </c>
      <c r="V33" s="82">
        <v>5154239</v>
      </c>
      <c r="W33" s="139" t="s">
        <v>439</v>
      </c>
      <c r="X33" s="125" t="s">
        <v>440</v>
      </c>
      <c r="Y33" s="125" t="s">
        <v>251</v>
      </c>
      <c r="Z33" s="140"/>
      <c r="AA33" s="275"/>
      <c r="AB33" s="128"/>
    </row>
    <row r="34" spans="1:28" s="279" customFormat="1" ht="126.75" customHeight="1" x14ac:dyDescent="0.2">
      <c r="A34" s="124">
        <v>590</v>
      </c>
      <c r="B34" s="125" t="s">
        <v>412</v>
      </c>
      <c r="C34" s="125" t="s">
        <v>4</v>
      </c>
      <c r="D34" s="125" t="s">
        <v>444</v>
      </c>
      <c r="E34" s="125" t="s">
        <v>120</v>
      </c>
      <c r="F34" s="125" t="s">
        <v>147</v>
      </c>
      <c r="G34" s="125" t="s">
        <v>414</v>
      </c>
      <c r="H34" s="125" t="s">
        <v>445</v>
      </c>
      <c r="I34" s="141" t="s">
        <v>446</v>
      </c>
      <c r="J34" s="126" t="s">
        <v>447</v>
      </c>
      <c r="K34" s="126" t="s">
        <v>243</v>
      </c>
      <c r="L34" s="29">
        <v>0.24</v>
      </c>
      <c r="M34" s="29">
        <v>0.12</v>
      </c>
      <c r="N34" s="29">
        <v>0.15</v>
      </c>
      <c r="O34" s="130">
        <v>1</v>
      </c>
      <c r="P34" s="276">
        <v>1</v>
      </c>
      <c r="Q34" s="137" t="s">
        <v>1213</v>
      </c>
      <c r="R34" s="125" t="s">
        <v>448</v>
      </c>
      <c r="S34" s="131" t="s">
        <v>449</v>
      </c>
      <c r="T34" s="125" t="s">
        <v>450</v>
      </c>
      <c r="U34" s="136">
        <v>0</v>
      </c>
      <c r="V34" s="126">
        <v>1</v>
      </c>
      <c r="W34" s="125" t="s">
        <v>451</v>
      </c>
      <c r="X34" s="125" t="s">
        <v>452</v>
      </c>
      <c r="Y34" s="125" t="s">
        <v>258</v>
      </c>
      <c r="Z34" s="142"/>
      <c r="AA34" s="280"/>
      <c r="AB34" s="128"/>
    </row>
    <row r="35" spans="1:28" s="279" customFormat="1" ht="145.5" customHeight="1" x14ac:dyDescent="0.2">
      <c r="A35" s="124">
        <v>593</v>
      </c>
      <c r="B35" s="125" t="s">
        <v>412</v>
      </c>
      <c r="C35" s="125" t="s">
        <v>4</v>
      </c>
      <c r="D35" s="125" t="s">
        <v>444</v>
      </c>
      <c r="E35" s="125" t="s">
        <v>120</v>
      </c>
      <c r="F35" s="125" t="s">
        <v>147</v>
      </c>
      <c r="G35" s="125" t="s">
        <v>414</v>
      </c>
      <c r="H35" s="125" t="s">
        <v>445</v>
      </c>
      <c r="I35" s="143" t="s">
        <v>446</v>
      </c>
      <c r="J35" s="126" t="s">
        <v>447</v>
      </c>
      <c r="K35" s="126"/>
      <c r="L35" s="29"/>
      <c r="M35" s="29"/>
      <c r="N35" s="29"/>
      <c r="O35" s="134">
        <v>1</v>
      </c>
      <c r="P35" s="134">
        <v>1</v>
      </c>
      <c r="Q35" s="134" t="s">
        <v>1215</v>
      </c>
      <c r="R35" s="125" t="s">
        <v>448</v>
      </c>
      <c r="S35" s="131" t="s">
        <v>453</v>
      </c>
      <c r="T35" s="125" t="s">
        <v>450</v>
      </c>
      <c r="U35" s="136">
        <v>0</v>
      </c>
      <c r="V35" s="126">
        <v>1</v>
      </c>
      <c r="W35" s="125" t="s">
        <v>454</v>
      </c>
      <c r="X35" s="125" t="s">
        <v>455</v>
      </c>
      <c r="Y35" s="125" t="s">
        <v>258</v>
      </c>
      <c r="Z35" s="144"/>
      <c r="AA35" s="281"/>
      <c r="AB35" s="128"/>
    </row>
    <row r="36" spans="1:28" s="279" customFormat="1" ht="125.25" customHeight="1" x14ac:dyDescent="0.2">
      <c r="A36" s="124">
        <v>596</v>
      </c>
      <c r="B36" s="125" t="s">
        <v>412</v>
      </c>
      <c r="C36" s="125" t="s">
        <v>4</v>
      </c>
      <c r="D36" s="125" t="s">
        <v>444</v>
      </c>
      <c r="E36" s="125" t="s">
        <v>120</v>
      </c>
      <c r="F36" s="125" t="s">
        <v>147</v>
      </c>
      <c r="G36" s="125" t="s">
        <v>414</v>
      </c>
      <c r="H36" s="125" t="s">
        <v>445</v>
      </c>
      <c r="I36" s="143" t="s">
        <v>446</v>
      </c>
      <c r="J36" s="126" t="s">
        <v>447</v>
      </c>
      <c r="K36" s="126"/>
      <c r="L36" s="29"/>
      <c r="M36" s="29"/>
      <c r="N36" s="29"/>
      <c r="O36" s="134">
        <v>96</v>
      </c>
      <c r="P36" s="134">
        <v>1</v>
      </c>
      <c r="Q36" s="134" t="s">
        <v>1214</v>
      </c>
      <c r="R36" s="125" t="s">
        <v>448</v>
      </c>
      <c r="S36" s="131" t="s">
        <v>456</v>
      </c>
      <c r="T36" s="125" t="s">
        <v>450</v>
      </c>
      <c r="U36" s="136">
        <v>0</v>
      </c>
      <c r="V36" s="126">
        <v>96</v>
      </c>
      <c r="W36" s="125" t="s">
        <v>457</v>
      </c>
      <c r="X36" s="125" t="s">
        <v>458</v>
      </c>
      <c r="Y36" s="125" t="s">
        <v>56</v>
      </c>
      <c r="Z36" s="135"/>
      <c r="AA36" s="278"/>
      <c r="AB36" s="128"/>
    </row>
    <row r="37" spans="1:28" s="279" customFormat="1" ht="180.75" customHeight="1" x14ac:dyDescent="0.2">
      <c r="A37" s="307">
        <v>604</v>
      </c>
      <c r="B37" s="125" t="s">
        <v>412</v>
      </c>
      <c r="C37" s="125" t="s">
        <v>4</v>
      </c>
      <c r="D37" s="125" t="s">
        <v>444</v>
      </c>
      <c r="E37" s="125" t="s">
        <v>120</v>
      </c>
      <c r="F37" s="125" t="s">
        <v>147</v>
      </c>
      <c r="G37" s="125" t="s">
        <v>414</v>
      </c>
      <c r="H37" s="125" t="s">
        <v>445</v>
      </c>
      <c r="I37" s="141" t="s">
        <v>459</v>
      </c>
      <c r="J37" s="126" t="s">
        <v>447</v>
      </c>
      <c r="K37" s="126" t="s">
        <v>258</v>
      </c>
      <c r="L37" s="29">
        <v>0.1</v>
      </c>
      <c r="M37" s="29">
        <v>0.04</v>
      </c>
      <c r="N37" s="29">
        <v>4.7500000000000001E-2</v>
      </c>
      <c r="O37" s="145">
        <v>414848</v>
      </c>
      <c r="P37" s="276">
        <v>1</v>
      </c>
      <c r="Q37" s="134" t="s">
        <v>464</v>
      </c>
      <c r="R37" s="125" t="s">
        <v>448</v>
      </c>
      <c r="S37" s="131" t="s">
        <v>460</v>
      </c>
      <c r="T37" s="125" t="s">
        <v>461</v>
      </c>
      <c r="U37" s="136">
        <v>0</v>
      </c>
      <c r="V37" s="138">
        <v>414848</v>
      </c>
      <c r="W37" s="125" t="s">
        <v>462</v>
      </c>
      <c r="X37" s="125" t="s">
        <v>463</v>
      </c>
      <c r="Y37" s="125" t="s">
        <v>251</v>
      </c>
      <c r="Z37" s="140"/>
      <c r="AA37" s="275"/>
      <c r="AB37" s="128"/>
    </row>
    <row r="38" spans="1:28" s="279" customFormat="1" ht="165" customHeight="1" x14ac:dyDescent="0.2">
      <c r="A38" s="307">
        <v>613</v>
      </c>
      <c r="B38" s="125" t="s">
        <v>412</v>
      </c>
      <c r="C38" s="125" t="s">
        <v>4</v>
      </c>
      <c r="D38" s="125" t="s">
        <v>444</v>
      </c>
      <c r="E38" s="125" t="s">
        <v>120</v>
      </c>
      <c r="F38" s="125" t="s">
        <v>147</v>
      </c>
      <c r="G38" s="125" t="s">
        <v>414</v>
      </c>
      <c r="H38" s="125" t="s">
        <v>445</v>
      </c>
      <c r="I38" s="143" t="s">
        <v>465</v>
      </c>
      <c r="J38" s="126" t="s">
        <v>447</v>
      </c>
      <c r="K38" s="126"/>
      <c r="L38" s="29"/>
      <c r="M38" s="29"/>
      <c r="N38" s="29"/>
      <c r="O38" s="134">
        <v>1642596</v>
      </c>
      <c r="P38" s="134">
        <v>1</v>
      </c>
      <c r="Q38" s="134" t="s">
        <v>470</v>
      </c>
      <c r="R38" s="125" t="s">
        <v>448</v>
      </c>
      <c r="S38" s="131" t="s">
        <v>466</v>
      </c>
      <c r="T38" s="125" t="s">
        <v>467</v>
      </c>
      <c r="U38" s="136">
        <v>0</v>
      </c>
      <c r="V38" s="138">
        <v>1642596</v>
      </c>
      <c r="W38" s="139" t="s">
        <v>468</v>
      </c>
      <c r="X38" s="125" t="s">
        <v>469</v>
      </c>
      <c r="Y38" s="125" t="s">
        <v>251</v>
      </c>
      <c r="Z38" s="140"/>
      <c r="AA38" s="275"/>
      <c r="AB38" s="128"/>
    </row>
    <row r="39" spans="1:28" s="279" customFormat="1" ht="131.25" customHeight="1" x14ac:dyDescent="0.2">
      <c r="A39" s="124">
        <v>614</v>
      </c>
      <c r="B39" s="125" t="s">
        <v>412</v>
      </c>
      <c r="C39" s="125" t="s">
        <v>4</v>
      </c>
      <c r="D39" s="125" t="s">
        <v>413</v>
      </c>
      <c r="E39" s="125" t="s">
        <v>120</v>
      </c>
      <c r="F39" s="125" t="s">
        <v>147</v>
      </c>
      <c r="G39" s="125" t="s">
        <v>471</v>
      </c>
      <c r="H39" s="125" t="s">
        <v>415</v>
      </c>
      <c r="I39" s="125" t="s">
        <v>416</v>
      </c>
      <c r="J39" s="126" t="s">
        <v>417</v>
      </c>
      <c r="K39" s="126"/>
      <c r="L39" s="29"/>
      <c r="M39" s="29"/>
      <c r="N39" s="29"/>
      <c r="O39" s="134">
        <v>1734</v>
      </c>
      <c r="P39" s="134">
        <v>1.1559999999999999</v>
      </c>
      <c r="Q39" s="134" t="s">
        <v>1216</v>
      </c>
      <c r="R39" s="125" t="s">
        <v>472</v>
      </c>
      <c r="S39" s="146" t="s">
        <v>473</v>
      </c>
      <c r="T39" s="125" t="s">
        <v>474</v>
      </c>
      <c r="U39" s="136">
        <v>0</v>
      </c>
      <c r="V39" s="138">
        <v>1500</v>
      </c>
      <c r="W39" s="139" t="s">
        <v>475</v>
      </c>
      <c r="X39" s="125" t="s">
        <v>476</v>
      </c>
      <c r="Y39" s="125" t="s">
        <v>56</v>
      </c>
      <c r="Z39" s="135"/>
      <c r="AA39" s="278"/>
      <c r="AB39" s="128"/>
    </row>
    <row r="40" spans="1:28" s="279" customFormat="1" ht="182.25" customHeight="1" x14ac:dyDescent="0.2">
      <c r="A40" s="307">
        <v>624</v>
      </c>
      <c r="B40" s="125" t="s">
        <v>412</v>
      </c>
      <c r="C40" s="125" t="s">
        <v>4</v>
      </c>
      <c r="D40" s="125" t="s">
        <v>413</v>
      </c>
      <c r="E40" s="125" t="s">
        <v>120</v>
      </c>
      <c r="F40" s="125" t="s">
        <v>147</v>
      </c>
      <c r="G40" s="125" t="s">
        <v>414</v>
      </c>
      <c r="H40" s="125" t="s">
        <v>445</v>
      </c>
      <c r="I40" s="143" t="s">
        <v>459</v>
      </c>
      <c r="J40" s="126" t="s">
        <v>447</v>
      </c>
      <c r="K40" s="126"/>
      <c r="L40" s="29"/>
      <c r="M40" s="29"/>
      <c r="N40" s="29"/>
      <c r="O40" s="134">
        <v>178840</v>
      </c>
      <c r="P40" s="134">
        <v>1</v>
      </c>
      <c r="Q40" s="134" t="s">
        <v>480</v>
      </c>
      <c r="R40" s="125" t="s">
        <v>472</v>
      </c>
      <c r="S40" s="131" t="s">
        <v>477</v>
      </c>
      <c r="T40" s="125" t="s">
        <v>478</v>
      </c>
      <c r="U40" s="136">
        <v>0</v>
      </c>
      <c r="V40" s="136">
        <v>178840</v>
      </c>
      <c r="W40" s="139" t="s">
        <v>479</v>
      </c>
      <c r="X40" s="125" t="s">
        <v>469</v>
      </c>
      <c r="Y40" s="125" t="s">
        <v>251</v>
      </c>
      <c r="Z40" s="140"/>
      <c r="AA40" s="275"/>
      <c r="AB40" s="128"/>
    </row>
    <row r="41" spans="1:28" s="279" customFormat="1" ht="149.25" customHeight="1" x14ac:dyDescent="0.2">
      <c r="A41" s="307">
        <v>625</v>
      </c>
      <c r="B41" s="125" t="s">
        <v>412</v>
      </c>
      <c r="C41" s="125" t="s">
        <v>4</v>
      </c>
      <c r="D41" s="125" t="s">
        <v>413</v>
      </c>
      <c r="E41" s="125" t="s">
        <v>120</v>
      </c>
      <c r="F41" s="125" t="s">
        <v>147</v>
      </c>
      <c r="G41" s="125" t="s">
        <v>414</v>
      </c>
      <c r="H41" s="125" t="s">
        <v>445</v>
      </c>
      <c r="I41" s="143" t="s">
        <v>465</v>
      </c>
      <c r="J41" s="126" t="s">
        <v>447</v>
      </c>
      <c r="K41" s="126"/>
      <c r="L41" s="29"/>
      <c r="M41" s="29"/>
      <c r="N41" s="29"/>
      <c r="O41" s="134">
        <v>779869</v>
      </c>
      <c r="P41" s="134">
        <v>1</v>
      </c>
      <c r="Q41" s="134" t="s">
        <v>483</v>
      </c>
      <c r="R41" s="125" t="s">
        <v>472</v>
      </c>
      <c r="S41" s="131" t="s">
        <v>481</v>
      </c>
      <c r="T41" s="125" t="s">
        <v>478</v>
      </c>
      <c r="U41" s="136">
        <v>0</v>
      </c>
      <c r="V41" s="136">
        <v>779869</v>
      </c>
      <c r="W41" s="139" t="s">
        <v>482</v>
      </c>
      <c r="X41" s="125" t="s">
        <v>469</v>
      </c>
      <c r="Y41" s="125" t="s">
        <v>251</v>
      </c>
      <c r="Z41" s="140"/>
      <c r="AA41" s="275"/>
      <c r="AB41" s="128"/>
    </row>
    <row r="42" spans="1:28" s="279" customFormat="1" ht="238.5" customHeight="1" x14ac:dyDescent="0.2">
      <c r="A42" s="124">
        <v>626</v>
      </c>
      <c r="B42" s="125" t="s">
        <v>412</v>
      </c>
      <c r="C42" s="125" t="s">
        <v>4</v>
      </c>
      <c r="D42" s="125" t="s">
        <v>444</v>
      </c>
      <c r="E42" s="125" t="s">
        <v>120</v>
      </c>
      <c r="F42" s="125" t="s">
        <v>147</v>
      </c>
      <c r="G42" s="125" t="s">
        <v>414</v>
      </c>
      <c r="H42" s="125" t="s">
        <v>445</v>
      </c>
      <c r="I42" s="143" t="s">
        <v>446</v>
      </c>
      <c r="J42" s="126" t="s">
        <v>447</v>
      </c>
      <c r="K42" s="126"/>
      <c r="L42" s="29"/>
      <c r="M42" s="29"/>
      <c r="N42" s="29"/>
      <c r="O42" s="134">
        <v>2500</v>
      </c>
      <c r="P42" s="134">
        <v>1.6666666666666667</v>
      </c>
      <c r="Q42" s="134" t="s">
        <v>1217</v>
      </c>
      <c r="R42" s="125" t="s">
        <v>484</v>
      </c>
      <c r="S42" s="131" t="s">
        <v>485</v>
      </c>
      <c r="T42" s="125" t="s">
        <v>474</v>
      </c>
      <c r="U42" s="136">
        <v>0</v>
      </c>
      <c r="V42" s="136">
        <v>1500</v>
      </c>
      <c r="W42" s="125" t="s">
        <v>486</v>
      </c>
      <c r="X42" s="125" t="s">
        <v>487</v>
      </c>
      <c r="Y42" s="125" t="s">
        <v>56</v>
      </c>
      <c r="Z42" s="135"/>
      <c r="AA42" s="278"/>
      <c r="AB42" s="134"/>
    </row>
    <row r="43" spans="1:28" s="279" customFormat="1" ht="211.5" customHeight="1" x14ac:dyDescent="0.2">
      <c r="A43" s="124">
        <v>631</v>
      </c>
      <c r="B43" s="125" t="s">
        <v>412</v>
      </c>
      <c r="C43" s="125" t="s">
        <v>4</v>
      </c>
      <c r="D43" s="125" t="s">
        <v>444</v>
      </c>
      <c r="E43" s="125" t="s">
        <v>120</v>
      </c>
      <c r="F43" s="125" t="s">
        <v>147</v>
      </c>
      <c r="G43" s="125" t="s">
        <v>414</v>
      </c>
      <c r="H43" s="125" t="s">
        <v>445</v>
      </c>
      <c r="I43" s="143" t="s">
        <v>446</v>
      </c>
      <c r="J43" s="126" t="s">
        <v>447</v>
      </c>
      <c r="K43" s="126"/>
      <c r="L43" s="29"/>
      <c r="M43" s="29"/>
      <c r="N43" s="29"/>
      <c r="O43" s="134">
        <v>500</v>
      </c>
      <c r="P43" s="134">
        <v>1</v>
      </c>
      <c r="Q43" s="134" t="s">
        <v>1218</v>
      </c>
      <c r="R43" s="125" t="s">
        <v>484</v>
      </c>
      <c r="S43" s="131" t="s">
        <v>488</v>
      </c>
      <c r="T43" s="125" t="s">
        <v>489</v>
      </c>
      <c r="U43" s="136">
        <v>0</v>
      </c>
      <c r="V43" s="136">
        <v>500</v>
      </c>
      <c r="W43" s="125" t="s">
        <v>490</v>
      </c>
      <c r="X43" s="125" t="s">
        <v>491</v>
      </c>
      <c r="Y43" s="125" t="s">
        <v>56</v>
      </c>
      <c r="Z43" s="135"/>
      <c r="AA43" s="278"/>
      <c r="AB43" s="128"/>
    </row>
    <row r="44" spans="1:28" s="279" customFormat="1" ht="171.75" customHeight="1" x14ac:dyDescent="0.2">
      <c r="A44" s="124">
        <v>636</v>
      </c>
      <c r="B44" s="125" t="s">
        <v>412</v>
      </c>
      <c r="C44" s="125" t="s">
        <v>4</v>
      </c>
      <c r="D44" s="125" t="s">
        <v>444</v>
      </c>
      <c r="E44" s="125" t="s">
        <v>120</v>
      </c>
      <c r="F44" s="125" t="s">
        <v>147</v>
      </c>
      <c r="G44" s="125" t="s">
        <v>492</v>
      </c>
      <c r="H44" s="125" t="s">
        <v>415</v>
      </c>
      <c r="I44" s="141" t="s">
        <v>493</v>
      </c>
      <c r="J44" s="126" t="s">
        <v>417</v>
      </c>
      <c r="K44" s="126" t="s">
        <v>243</v>
      </c>
      <c r="L44" s="29">
        <v>4000</v>
      </c>
      <c r="M44" s="29">
        <v>1000</v>
      </c>
      <c r="N44" s="29">
        <v>2000</v>
      </c>
      <c r="O44" s="129">
        <v>96</v>
      </c>
      <c r="P44" s="276">
        <v>1</v>
      </c>
      <c r="Q44" s="128" t="s">
        <v>1219</v>
      </c>
      <c r="R44" s="125" t="s">
        <v>494</v>
      </c>
      <c r="S44" s="131" t="s">
        <v>495</v>
      </c>
      <c r="T44" s="125" t="s">
        <v>496</v>
      </c>
      <c r="U44" s="136">
        <v>0</v>
      </c>
      <c r="V44" s="126">
        <v>96</v>
      </c>
      <c r="W44" s="125" t="s">
        <v>497</v>
      </c>
      <c r="X44" s="125" t="s">
        <v>498</v>
      </c>
      <c r="Y44" s="125" t="s">
        <v>56</v>
      </c>
      <c r="Z44" s="135"/>
      <c r="AA44" s="278"/>
      <c r="AB44" s="128"/>
    </row>
    <row r="45" spans="1:28" s="279" customFormat="1" ht="180.75" customHeight="1" x14ac:dyDescent="0.2">
      <c r="A45" s="124">
        <v>642</v>
      </c>
      <c r="B45" s="125" t="s">
        <v>412</v>
      </c>
      <c r="C45" s="125" t="s">
        <v>4</v>
      </c>
      <c r="D45" s="125" t="s">
        <v>444</v>
      </c>
      <c r="E45" s="125" t="s">
        <v>120</v>
      </c>
      <c r="F45" s="125" t="s">
        <v>147</v>
      </c>
      <c r="G45" s="125" t="s">
        <v>492</v>
      </c>
      <c r="H45" s="125" t="s">
        <v>415</v>
      </c>
      <c r="I45" s="143" t="s">
        <v>493</v>
      </c>
      <c r="J45" s="126" t="s">
        <v>417</v>
      </c>
      <c r="K45" s="126"/>
      <c r="L45" s="29"/>
      <c r="M45" s="29"/>
      <c r="N45" s="29"/>
      <c r="O45" s="134">
        <v>2141</v>
      </c>
      <c r="P45" s="134">
        <v>1.0705</v>
      </c>
      <c r="Q45" s="134" t="s">
        <v>1220</v>
      </c>
      <c r="R45" s="125" t="s">
        <v>494</v>
      </c>
      <c r="S45" s="131" t="s">
        <v>499</v>
      </c>
      <c r="T45" s="125" t="s">
        <v>500</v>
      </c>
      <c r="U45" s="136">
        <v>0</v>
      </c>
      <c r="V45" s="126">
        <v>2000</v>
      </c>
      <c r="W45" s="147" t="s">
        <v>501</v>
      </c>
      <c r="X45" s="125" t="s">
        <v>502</v>
      </c>
      <c r="Y45" s="125" t="s">
        <v>56</v>
      </c>
      <c r="Z45" s="135"/>
      <c r="AA45" s="278"/>
      <c r="AB45" s="128"/>
    </row>
    <row r="46" spans="1:28" s="279" customFormat="1" ht="126" customHeight="1" x14ac:dyDescent="0.2">
      <c r="A46" s="148">
        <v>645</v>
      </c>
      <c r="B46" s="125" t="s">
        <v>412</v>
      </c>
      <c r="C46" s="125" t="s">
        <v>4</v>
      </c>
      <c r="D46" s="125" t="s">
        <v>444</v>
      </c>
      <c r="E46" s="125" t="s">
        <v>120</v>
      </c>
      <c r="F46" s="125" t="s">
        <v>147</v>
      </c>
      <c r="G46" s="125" t="s">
        <v>492</v>
      </c>
      <c r="H46" s="125" t="s">
        <v>415</v>
      </c>
      <c r="I46" s="143" t="s">
        <v>493</v>
      </c>
      <c r="J46" s="126" t="s">
        <v>417</v>
      </c>
      <c r="K46" s="126"/>
      <c r="L46" s="29"/>
      <c r="M46" s="29"/>
      <c r="N46" s="29"/>
      <c r="O46" s="134"/>
      <c r="P46" s="134">
        <v>0</v>
      </c>
      <c r="Q46" s="134" t="s">
        <v>1221</v>
      </c>
      <c r="R46" s="125" t="s">
        <v>494</v>
      </c>
      <c r="S46" s="131" t="s">
        <v>503</v>
      </c>
      <c r="T46" s="125" t="s">
        <v>504</v>
      </c>
      <c r="U46" s="136">
        <v>0</v>
      </c>
      <c r="V46" s="126">
        <v>200</v>
      </c>
      <c r="W46" s="125" t="s">
        <v>505</v>
      </c>
      <c r="X46" s="125" t="s">
        <v>506</v>
      </c>
      <c r="Y46" s="125" t="s">
        <v>56</v>
      </c>
      <c r="Z46" s="135"/>
      <c r="AA46" s="278"/>
      <c r="AB46" s="128"/>
    </row>
    <row r="47" spans="1:28" s="279" customFormat="1" ht="101.25" customHeight="1" x14ac:dyDescent="0.2">
      <c r="A47" s="148">
        <v>646</v>
      </c>
      <c r="B47" s="125" t="s">
        <v>412</v>
      </c>
      <c r="C47" s="125" t="s">
        <v>4</v>
      </c>
      <c r="D47" s="125" t="s">
        <v>444</v>
      </c>
      <c r="E47" s="125" t="s">
        <v>120</v>
      </c>
      <c r="F47" s="125" t="s">
        <v>147</v>
      </c>
      <c r="G47" s="125" t="s">
        <v>492</v>
      </c>
      <c r="H47" s="125" t="s">
        <v>415</v>
      </c>
      <c r="I47" s="143" t="s">
        <v>493</v>
      </c>
      <c r="J47" s="126" t="s">
        <v>417</v>
      </c>
      <c r="K47" s="126"/>
      <c r="L47" s="29"/>
      <c r="M47" s="29"/>
      <c r="N47" s="29"/>
      <c r="O47" s="134">
        <v>122859</v>
      </c>
      <c r="P47" s="134">
        <v>2457180</v>
      </c>
      <c r="Q47" s="134" t="s">
        <v>1222</v>
      </c>
      <c r="R47" s="125" t="s">
        <v>494</v>
      </c>
      <c r="S47" s="131" t="s">
        <v>507</v>
      </c>
      <c r="T47" s="125" t="s">
        <v>508</v>
      </c>
      <c r="U47" s="132">
        <v>0</v>
      </c>
      <c r="V47" s="132">
        <v>0.05</v>
      </c>
      <c r="W47" s="125" t="s">
        <v>509</v>
      </c>
      <c r="X47" s="125" t="s">
        <v>510</v>
      </c>
      <c r="Y47" s="125" t="s">
        <v>56</v>
      </c>
      <c r="Z47" s="135"/>
      <c r="AA47" s="278"/>
      <c r="AB47" s="128"/>
    </row>
    <row r="48" spans="1:28" s="283" customFormat="1" ht="173.25" customHeight="1" x14ac:dyDescent="0.25">
      <c r="A48" s="148">
        <v>647</v>
      </c>
      <c r="B48" s="125" t="s">
        <v>412</v>
      </c>
      <c r="C48" s="125" t="s">
        <v>4</v>
      </c>
      <c r="D48" s="125" t="s">
        <v>444</v>
      </c>
      <c r="E48" s="125" t="s">
        <v>120</v>
      </c>
      <c r="F48" s="125" t="s">
        <v>147</v>
      </c>
      <c r="G48" s="125" t="s">
        <v>511</v>
      </c>
      <c r="H48" s="125" t="s">
        <v>445</v>
      </c>
      <c r="I48" s="141" t="s">
        <v>512</v>
      </c>
      <c r="J48" s="126" t="s">
        <v>447</v>
      </c>
      <c r="K48" s="126" t="s">
        <v>258</v>
      </c>
      <c r="L48" s="29">
        <v>33.4</v>
      </c>
      <c r="M48" s="29">
        <v>35.4</v>
      </c>
      <c r="N48" s="29">
        <f>M48-0.5</f>
        <v>34.9</v>
      </c>
      <c r="O48" s="282">
        <v>3</v>
      </c>
      <c r="P48" s="277">
        <v>1</v>
      </c>
      <c r="Q48" s="137" t="s">
        <v>1223</v>
      </c>
      <c r="R48" s="125" t="s">
        <v>513</v>
      </c>
      <c r="S48" s="131" t="s">
        <v>514</v>
      </c>
      <c r="T48" s="125" t="s">
        <v>515</v>
      </c>
      <c r="U48" s="126">
        <v>0</v>
      </c>
      <c r="V48" s="126">
        <v>3</v>
      </c>
      <c r="W48" s="125" t="s">
        <v>451</v>
      </c>
      <c r="X48" s="125" t="s">
        <v>516</v>
      </c>
      <c r="Y48" s="125" t="s">
        <v>56</v>
      </c>
      <c r="Z48" s="135"/>
      <c r="AA48" s="278"/>
      <c r="AB48" s="134"/>
    </row>
    <row r="49" spans="1:28" s="279" customFormat="1" ht="188.25" customHeight="1" x14ac:dyDescent="0.2">
      <c r="A49" s="148">
        <v>648</v>
      </c>
      <c r="B49" s="125" t="s">
        <v>412</v>
      </c>
      <c r="C49" s="125" t="s">
        <v>4</v>
      </c>
      <c r="D49" s="125" t="s">
        <v>444</v>
      </c>
      <c r="E49" s="125" t="s">
        <v>120</v>
      </c>
      <c r="F49" s="125" t="s">
        <v>147</v>
      </c>
      <c r="G49" s="125" t="s">
        <v>511</v>
      </c>
      <c r="H49" s="125" t="s">
        <v>445</v>
      </c>
      <c r="I49" s="143" t="s">
        <v>512</v>
      </c>
      <c r="J49" s="126" t="s">
        <v>447</v>
      </c>
      <c r="K49" s="126"/>
      <c r="L49" s="29"/>
      <c r="M49" s="29"/>
      <c r="N49" s="29"/>
      <c r="O49" s="134">
        <v>0</v>
      </c>
      <c r="P49" s="134">
        <v>0</v>
      </c>
      <c r="Q49" s="134" t="s">
        <v>1224</v>
      </c>
      <c r="R49" s="125" t="s">
        <v>513</v>
      </c>
      <c r="S49" s="131" t="s">
        <v>517</v>
      </c>
      <c r="T49" s="125" t="s">
        <v>518</v>
      </c>
      <c r="U49" s="136">
        <v>0</v>
      </c>
      <c r="V49" s="126">
        <v>30</v>
      </c>
      <c r="W49" s="125" t="s">
        <v>519</v>
      </c>
      <c r="X49" s="125" t="s">
        <v>520</v>
      </c>
      <c r="Y49" s="125" t="s">
        <v>56</v>
      </c>
      <c r="Z49" s="135"/>
      <c r="AA49" s="278"/>
      <c r="AB49" s="134"/>
    </row>
    <row r="50" spans="1:28" s="279" customFormat="1" ht="240" customHeight="1" x14ac:dyDescent="0.2">
      <c r="A50" s="148">
        <v>653</v>
      </c>
      <c r="B50" s="125" t="s">
        <v>412</v>
      </c>
      <c r="C50" s="125" t="s">
        <v>4</v>
      </c>
      <c r="D50" s="125" t="s">
        <v>444</v>
      </c>
      <c r="E50" s="125" t="s">
        <v>120</v>
      </c>
      <c r="F50" s="125" t="s">
        <v>147</v>
      </c>
      <c r="G50" s="125" t="s">
        <v>414</v>
      </c>
      <c r="H50" s="125" t="s">
        <v>445</v>
      </c>
      <c r="I50" s="143" t="s">
        <v>512</v>
      </c>
      <c r="J50" s="126" t="s">
        <v>447</v>
      </c>
      <c r="K50" s="126"/>
      <c r="L50" s="29"/>
      <c r="M50" s="29"/>
      <c r="N50" s="29"/>
      <c r="O50" s="134">
        <v>1</v>
      </c>
      <c r="P50" s="134">
        <v>1</v>
      </c>
      <c r="Q50" s="134" t="s">
        <v>1225</v>
      </c>
      <c r="R50" s="125" t="s">
        <v>513</v>
      </c>
      <c r="S50" s="131" t="s">
        <v>521</v>
      </c>
      <c r="T50" s="125" t="s">
        <v>522</v>
      </c>
      <c r="U50" s="136">
        <v>0</v>
      </c>
      <c r="V50" s="126">
        <v>1</v>
      </c>
      <c r="W50" s="125" t="s">
        <v>451</v>
      </c>
      <c r="X50" s="125" t="s">
        <v>523</v>
      </c>
      <c r="Y50" s="125" t="s">
        <v>258</v>
      </c>
      <c r="Z50" s="144"/>
      <c r="AA50" s="281"/>
      <c r="AB50" s="137"/>
    </row>
    <row r="51" spans="1:28" s="279" customFormat="1" ht="172.5" customHeight="1" x14ac:dyDescent="0.2">
      <c r="A51" s="148">
        <v>665</v>
      </c>
      <c r="B51" s="125" t="s">
        <v>412</v>
      </c>
      <c r="C51" s="125" t="s">
        <v>4</v>
      </c>
      <c r="D51" s="125" t="s">
        <v>444</v>
      </c>
      <c r="E51" s="125" t="s">
        <v>120</v>
      </c>
      <c r="F51" s="125" t="s">
        <v>147</v>
      </c>
      <c r="G51" s="125" t="s">
        <v>471</v>
      </c>
      <c r="H51" s="125" t="s">
        <v>415</v>
      </c>
      <c r="I51" s="125" t="s">
        <v>416</v>
      </c>
      <c r="J51" s="126" t="s">
        <v>417</v>
      </c>
      <c r="K51" s="126"/>
      <c r="L51" s="29"/>
      <c r="M51" s="29"/>
      <c r="N51" s="29"/>
      <c r="O51" s="134">
        <v>66</v>
      </c>
      <c r="P51" s="134">
        <v>0.6875</v>
      </c>
      <c r="Q51" s="134" t="s">
        <v>1226</v>
      </c>
      <c r="R51" s="125" t="s">
        <v>524</v>
      </c>
      <c r="S51" s="131" t="s">
        <v>525</v>
      </c>
      <c r="T51" s="125" t="s">
        <v>526</v>
      </c>
      <c r="U51" s="136">
        <v>0</v>
      </c>
      <c r="V51" s="126">
        <v>96</v>
      </c>
      <c r="W51" s="125" t="s">
        <v>527</v>
      </c>
      <c r="X51" s="125" t="s">
        <v>528</v>
      </c>
      <c r="Y51" s="125" t="s">
        <v>56</v>
      </c>
      <c r="Z51" s="135"/>
      <c r="AA51" s="278"/>
      <c r="AB51" s="128"/>
    </row>
    <row r="52" spans="1:28" s="279" customFormat="1" ht="192.75" customHeight="1" x14ac:dyDescent="0.2">
      <c r="A52" s="148">
        <v>669</v>
      </c>
      <c r="B52" s="125" t="s">
        <v>412</v>
      </c>
      <c r="C52" s="125" t="s">
        <v>4</v>
      </c>
      <c r="D52" s="125" t="s">
        <v>444</v>
      </c>
      <c r="E52" s="125" t="s">
        <v>120</v>
      </c>
      <c r="F52" s="125" t="s">
        <v>147</v>
      </c>
      <c r="G52" s="125" t="s">
        <v>471</v>
      </c>
      <c r="H52" s="125" t="s">
        <v>415</v>
      </c>
      <c r="I52" s="125" t="s">
        <v>416</v>
      </c>
      <c r="J52" s="126" t="s">
        <v>417</v>
      </c>
      <c r="K52" s="126"/>
      <c r="L52" s="29"/>
      <c r="M52" s="29"/>
      <c r="N52" s="29"/>
      <c r="O52" s="134">
        <v>0</v>
      </c>
      <c r="P52" s="134">
        <v>0</v>
      </c>
      <c r="Q52" s="134" t="s">
        <v>1227</v>
      </c>
      <c r="R52" s="125" t="s">
        <v>524</v>
      </c>
      <c r="S52" s="131" t="s">
        <v>529</v>
      </c>
      <c r="T52" s="125" t="s">
        <v>530</v>
      </c>
      <c r="U52" s="136">
        <v>0</v>
      </c>
      <c r="V52" s="126">
        <v>387</v>
      </c>
      <c r="W52" s="125" t="s">
        <v>531</v>
      </c>
      <c r="X52" s="125" t="s">
        <v>532</v>
      </c>
      <c r="Y52" s="125" t="s">
        <v>56</v>
      </c>
      <c r="Z52" s="135"/>
      <c r="AA52" s="278"/>
      <c r="AB52" s="128"/>
    </row>
    <row r="53" spans="1:28" s="279" customFormat="1" ht="226.5" customHeight="1" x14ac:dyDescent="0.2">
      <c r="A53" s="148">
        <v>673</v>
      </c>
      <c r="B53" s="125" t="s">
        <v>412</v>
      </c>
      <c r="C53" s="125" t="s">
        <v>4</v>
      </c>
      <c r="D53" s="125" t="s">
        <v>444</v>
      </c>
      <c r="E53" s="125" t="s">
        <v>120</v>
      </c>
      <c r="F53" s="125" t="s">
        <v>147</v>
      </c>
      <c r="G53" s="125" t="s">
        <v>471</v>
      </c>
      <c r="H53" s="125" t="s">
        <v>415</v>
      </c>
      <c r="I53" s="125" t="s">
        <v>416</v>
      </c>
      <c r="J53" s="126" t="s">
        <v>417</v>
      </c>
      <c r="K53" s="126"/>
      <c r="L53" s="29"/>
      <c r="M53" s="29"/>
      <c r="N53" s="29"/>
      <c r="O53" s="134">
        <v>5301</v>
      </c>
      <c r="P53" s="134">
        <v>1.0602</v>
      </c>
      <c r="Q53" s="134" t="s">
        <v>537</v>
      </c>
      <c r="R53" s="125" t="s">
        <v>524</v>
      </c>
      <c r="S53" s="131" t="s">
        <v>534</v>
      </c>
      <c r="T53" s="125" t="s">
        <v>535</v>
      </c>
      <c r="U53" s="136">
        <v>0</v>
      </c>
      <c r="V53" s="126">
        <v>5000</v>
      </c>
      <c r="W53" s="125" t="s">
        <v>451</v>
      </c>
      <c r="X53" s="125" t="s">
        <v>536</v>
      </c>
      <c r="Y53" s="125" t="s">
        <v>56</v>
      </c>
      <c r="Z53" s="135"/>
      <c r="AA53" s="278"/>
      <c r="AB53" s="128"/>
    </row>
    <row r="54" spans="1:28" s="279" customFormat="1" ht="173.25" customHeight="1" x14ac:dyDescent="0.2">
      <c r="A54" s="148">
        <v>674</v>
      </c>
      <c r="B54" s="125" t="s">
        <v>412</v>
      </c>
      <c r="C54" s="125" t="s">
        <v>4</v>
      </c>
      <c r="D54" s="125" t="s">
        <v>444</v>
      </c>
      <c r="E54" s="125" t="s">
        <v>120</v>
      </c>
      <c r="F54" s="125" t="s">
        <v>147</v>
      </c>
      <c r="G54" s="125" t="s">
        <v>471</v>
      </c>
      <c r="H54" s="125" t="s">
        <v>415</v>
      </c>
      <c r="I54" s="125" t="s">
        <v>416</v>
      </c>
      <c r="J54" s="126" t="s">
        <v>417</v>
      </c>
      <c r="K54" s="126"/>
      <c r="L54" s="29"/>
      <c r="M54" s="29"/>
      <c r="N54" s="29"/>
      <c r="O54" s="134">
        <v>194</v>
      </c>
      <c r="P54" s="134">
        <v>0.97</v>
      </c>
      <c r="Q54" s="134" t="s">
        <v>1228</v>
      </c>
      <c r="R54" s="125" t="s">
        <v>524</v>
      </c>
      <c r="S54" s="131" t="s">
        <v>538</v>
      </c>
      <c r="T54" s="125" t="s">
        <v>539</v>
      </c>
      <c r="U54" s="136">
        <v>0</v>
      </c>
      <c r="V54" s="126">
        <v>200</v>
      </c>
      <c r="W54" s="125" t="s">
        <v>540</v>
      </c>
      <c r="X54" s="125" t="s">
        <v>541</v>
      </c>
      <c r="Y54" s="125" t="s">
        <v>56</v>
      </c>
      <c r="Z54" s="135"/>
      <c r="AA54" s="278"/>
      <c r="AB54" s="128"/>
    </row>
    <row r="55" spans="1:28" s="279" customFormat="1" ht="158.25" customHeight="1" x14ac:dyDescent="0.2">
      <c r="A55" s="148">
        <v>681</v>
      </c>
      <c r="B55" s="125" t="s">
        <v>412</v>
      </c>
      <c r="C55" s="125" t="s">
        <v>4</v>
      </c>
      <c r="D55" s="125" t="s">
        <v>444</v>
      </c>
      <c r="E55" s="125" t="s">
        <v>120</v>
      </c>
      <c r="F55" s="125" t="s">
        <v>147</v>
      </c>
      <c r="G55" s="125" t="s">
        <v>471</v>
      </c>
      <c r="H55" s="125" t="s">
        <v>415</v>
      </c>
      <c r="I55" s="125" t="s">
        <v>416</v>
      </c>
      <c r="J55" s="126" t="s">
        <v>417</v>
      </c>
      <c r="K55" s="126"/>
      <c r="L55" s="29"/>
      <c r="M55" s="29"/>
      <c r="N55" s="29"/>
      <c r="O55" s="134">
        <v>69</v>
      </c>
      <c r="P55" s="134">
        <v>0.53488372093023251</v>
      </c>
      <c r="Q55" s="134" t="s">
        <v>1229</v>
      </c>
      <c r="R55" s="125" t="s">
        <v>524</v>
      </c>
      <c r="S55" s="131" t="s">
        <v>542</v>
      </c>
      <c r="T55" s="125" t="s">
        <v>543</v>
      </c>
      <c r="U55" s="136">
        <v>0</v>
      </c>
      <c r="V55" s="126">
        <v>129</v>
      </c>
      <c r="W55" s="125" t="s">
        <v>544</v>
      </c>
      <c r="X55" s="125" t="s">
        <v>545</v>
      </c>
      <c r="Y55" s="125" t="s">
        <v>56</v>
      </c>
      <c r="Z55" s="135"/>
      <c r="AA55" s="278"/>
      <c r="AB55" s="128"/>
    </row>
    <row r="56" spans="1:28" s="279" customFormat="1" ht="246.75" customHeight="1" x14ac:dyDescent="0.2">
      <c r="A56" s="148">
        <v>682</v>
      </c>
      <c r="B56" s="125" t="s">
        <v>412</v>
      </c>
      <c r="C56" s="125" t="s">
        <v>4</v>
      </c>
      <c r="D56" s="125" t="s">
        <v>444</v>
      </c>
      <c r="E56" s="125" t="s">
        <v>120</v>
      </c>
      <c r="F56" s="125" t="s">
        <v>147</v>
      </c>
      <c r="G56" s="125" t="s">
        <v>511</v>
      </c>
      <c r="H56" s="125" t="s">
        <v>546</v>
      </c>
      <c r="I56" s="141" t="s">
        <v>547</v>
      </c>
      <c r="J56" s="126" t="s">
        <v>447</v>
      </c>
      <c r="K56" s="126" t="s">
        <v>258</v>
      </c>
      <c r="L56" s="29">
        <v>650000</v>
      </c>
      <c r="M56" s="29">
        <v>0</v>
      </c>
      <c r="N56" s="29">
        <v>142930</v>
      </c>
      <c r="O56" s="142">
        <v>1</v>
      </c>
      <c r="P56" s="276">
        <v>1</v>
      </c>
      <c r="Q56" s="134" t="s">
        <v>1230</v>
      </c>
      <c r="R56" s="125" t="s">
        <v>548</v>
      </c>
      <c r="S56" s="131" t="s">
        <v>549</v>
      </c>
      <c r="T56" s="125" t="s">
        <v>550</v>
      </c>
      <c r="U56" s="136">
        <v>0</v>
      </c>
      <c r="V56" s="126">
        <v>1</v>
      </c>
      <c r="W56" s="125" t="s">
        <v>451</v>
      </c>
      <c r="X56" s="125" t="s">
        <v>551</v>
      </c>
      <c r="Y56" s="125" t="s">
        <v>258</v>
      </c>
      <c r="Z56" s="142"/>
      <c r="AA56" s="280"/>
      <c r="AB56" s="128"/>
    </row>
    <row r="57" spans="1:28" s="279" customFormat="1" ht="132" customHeight="1" x14ac:dyDescent="0.2">
      <c r="A57" s="148">
        <v>683</v>
      </c>
      <c r="B57" s="125" t="s">
        <v>412</v>
      </c>
      <c r="C57" s="125" t="s">
        <v>4</v>
      </c>
      <c r="D57" s="125" t="s">
        <v>444</v>
      </c>
      <c r="E57" s="125" t="s">
        <v>120</v>
      </c>
      <c r="F57" s="125" t="s">
        <v>147</v>
      </c>
      <c r="G57" s="125" t="s">
        <v>511</v>
      </c>
      <c r="H57" s="125" t="s">
        <v>546</v>
      </c>
      <c r="I57" s="143" t="s">
        <v>547</v>
      </c>
      <c r="J57" s="126" t="s">
        <v>447</v>
      </c>
      <c r="K57" s="126"/>
      <c r="L57" s="29"/>
      <c r="M57" s="29"/>
      <c r="N57" s="29"/>
      <c r="O57" s="134">
        <v>30</v>
      </c>
      <c r="P57" s="134">
        <v>1</v>
      </c>
      <c r="Q57" s="134" t="s">
        <v>1231</v>
      </c>
      <c r="R57" s="125" t="s">
        <v>548</v>
      </c>
      <c r="S57" s="131" t="s">
        <v>552</v>
      </c>
      <c r="T57" s="125" t="s">
        <v>550</v>
      </c>
      <c r="U57" s="136">
        <v>0</v>
      </c>
      <c r="V57" s="126">
        <v>30</v>
      </c>
      <c r="W57" s="125" t="s">
        <v>553</v>
      </c>
      <c r="X57" s="125" t="s">
        <v>554</v>
      </c>
      <c r="Y57" s="146" t="s">
        <v>258</v>
      </c>
      <c r="Z57" s="144"/>
      <c r="AA57" s="281"/>
      <c r="AB57" s="128"/>
    </row>
    <row r="58" spans="1:28" s="279" customFormat="1" ht="147.75" customHeight="1" x14ac:dyDescent="0.2">
      <c r="A58" s="148">
        <v>689</v>
      </c>
      <c r="B58" s="125" t="s">
        <v>412</v>
      </c>
      <c r="C58" s="125" t="s">
        <v>4</v>
      </c>
      <c r="D58" s="125" t="s">
        <v>444</v>
      </c>
      <c r="E58" s="125" t="s">
        <v>120</v>
      </c>
      <c r="F58" s="125" t="s">
        <v>147</v>
      </c>
      <c r="G58" s="125" t="s">
        <v>511</v>
      </c>
      <c r="H58" s="125" t="s">
        <v>546</v>
      </c>
      <c r="I58" s="143" t="s">
        <v>465</v>
      </c>
      <c r="J58" s="126" t="s">
        <v>447</v>
      </c>
      <c r="K58" s="126"/>
      <c r="L58" s="29"/>
      <c r="M58" s="29"/>
      <c r="N58" s="29"/>
      <c r="O58" s="134">
        <v>5687</v>
      </c>
      <c r="P58" s="134">
        <v>2.0310714285714284</v>
      </c>
      <c r="Q58" s="134" t="s">
        <v>1232</v>
      </c>
      <c r="R58" s="125" t="s">
        <v>548</v>
      </c>
      <c r="S58" s="131" t="s">
        <v>555</v>
      </c>
      <c r="T58" s="125" t="s">
        <v>556</v>
      </c>
      <c r="U58" s="136">
        <v>0</v>
      </c>
      <c r="V58" s="126">
        <v>2800</v>
      </c>
      <c r="W58" s="125" t="s">
        <v>557</v>
      </c>
      <c r="X58" s="150" t="s">
        <v>558</v>
      </c>
      <c r="Y58" s="150" t="s">
        <v>258</v>
      </c>
      <c r="Z58" s="144"/>
      <c r="AA58" s="281"/>
      <c r="AB58" s="128"/>
    </row>
    <row r="59" spans="1:28" s="279" customFormat="1" ht="177.75" customHeight="1" x14ac:dyDescent="0.2">
      <c r="A59" s="148">
        <v>692</v>
      </c>
      <c r="B59" s="125" t="s">
        <v>412</v>
      </c>
      <c r="C59" s="125" t="s">
        <v>4</v>
      </c>
      <c r="D59" s="125" t="s">
        <v>444</v>
      </c>
      <c r="E59" s="125" t="s">
        <v>120</v>
      </c>
      <c r="F59" s="125" t="s">
        <v>147</v>
      </c>
      <c r="G59" s="125" t="s">
        <v>511</v>
      </c>
      <c r="H59" s="125" t="s">
        <v>546</v>
      </c>
      <c r="I59" s="143" t="s">
        <v>547</v>
      </c>
      <c r="J59" s="126" t="s">
        <v>447</v>
      </c>
      <c r="K59" s="126"/>
      <c r="L59" s="29"/>
      <c r="M59" s="29"/>
      <c r="N59" s="29"/>
      <c r="O59" s="134">
        <v>49</v>
      </c>
      <c r="P59" s="134">
        <v>1</v>
      </c>
      <c r="Q59" s="134" t="s">
        <v>1233</v>
      </c>
      <c r="R59" s="125" t="s">
        <v>548</v>
      </c>
      <c r="S59" s="131" t="s">
        <v>559</v>
      </c>
      <c r="T59" s="125" t="s">
        <v>550</v>
      </c>
      <c r="U59" s="136">
        <v>0</v>
      </c>
      <c r="V59" s="126">
        <v>49</v>
      </c>
      <c r="W59" s="125" t="s">
        <v>553</v>
      </c>
      <c r="X59" s="125" t="s">
        <v>560</v>
      </c>
      <c r="Y59" s="146" t="s">
        <v>258</v>
      </c>
      <c r="Z59" s="144"/>
      <c r="AA59" s="281"/>
      <c r="AB59" s="128"/>
    </row>
    <row r="60" spans="1:28" s="279" customFormat="1" ht="119.25" customHeight="1" x14ac:dyDescent="0.2">
      <c r="A60" s="148">
        <v>699</v>
      </c>
      <c r="B60" s="125" t="s">
        <v>412</v>
      </c>
      <c r="C60" s="125" t="s">
        <v>4</v>
      </c>
      <c r="D60" s="125" t="s">
        <v>444</v>
      </c>
      <c r="E60" s="125" t="s">
        <v>120</v>
      </c>
      <c r="F60" s="125" t="s">
        <v>147</v>
      </c>
      <c r="G60" s="125" t="s">
        <v>511</v>
      </c>
      <c r="H60" s="125" t="s">
        <v>546</v>
      </c>
      <c r="I60" s="143" t="s">
        <v>547</v>
      </c>
      <c r="J60" s="126" t="s">
        <v>447</v>
      </c>
      <c r="K60" s="126"/>
      <c r="L60" s="29"/>
      <c r="M60" s="29"/>
      <c r="N60" s="29"/>
      <c r="O60" s="134">
        <v>1</v>
      </c>
      <c r="P60" s="134">
        <v>1</v>
      </c>
      <c r="Q60" s="134" t="s">
        <v>1234</v>
      </c>
      <c r="R60" s="125" t="s">
        <v>548</v>
      </c>
      <c r="S60" s="131" t="s">
        <v>561</v>
      </c>
      <c r="T60" s="125" t="s">
        <v>550</v>
      </c>
      <c r="U60" s="136">
        <v>0</v>
      </c>
      <c r="V60" s="126">
        <v>1</v>
      </c>
      <c r="W60" s="125" t="s">
        <v>451</v>
      </c>
      <c r="X60" s="125" t="s">
        <v>562</v>
      </c>
      <c r="Y60" s="125" t="s">
        <v>258</v>
      </c>
      <c r="Z60" s="144"/>
      <c r="AA60" s="281"/>
      <c r="AB60" s="128"/>
    </row>
    <row r="61" spans="1:28" s="279" customFormat="1" ht="249.75" customHeight="1" x14ac:dyDescent="0.2">
      <c r="A61" s="148">
        <v>702</v>
      </c>
      <c r="B61" s="125" t="s">
        <v>412</v>
      </c>
      <c r="C61" s="125" t="s">
        <v>4</v>
      </c>
      <c r="D61" s="125" t="s">
        <v>444</v>
      </c>
      <c r="E61" s="125" t="s">
        <v>120</v>
      </c>
      <c r="F61" s="125" t="s">
        <v>147</v>
      </c>
      <c r="G61" s="125" t="s">
        <v>511</v>
      </c>
      <c r="H61" s="125" t="s">
        <v>546</v>
      </c>
      <c r="I61" s="143" t="s">
        <v>547</v>
      </c>
      <c r="J61" s="126" t="s">
        <v>447</v>
      </c>
      <c r="K61" s="126"/>
      <c r="L61" s="29"/>
      <c r="M61" s="29"/>
      <c r="N61" s="29"/>
      <c r="O61" s="134">
        <v>0.3</v>
      </c>
      <c r="P61" s="134">
        <v>1</v>
      </c>
      <c r="Q61" s="134" t="s">
        <v>1235</v>
      </c>
      <c r="R61" s="125" t="s">
        <v>548</v>
      </c>
      <c r="S61" s="131" t="s">
        <v>563</v>
      </c>
      <c r="T61" s="125" t="s">
        <v>550</v>
      </c>
      <c r="U61" s="136">
        <v>0</v>
      </c>
      <c r="V61" s="132">
        <v>0.3</v>
      </c>
      <c r="W61" s="125" t="s">
        <v>451</v>
      </c>
      <c r="X61" s="125" t="s">
        <v>564</v>
      </c>
      <c r="Y61" s="125" t="s">
        <v>56</v>
      </c>
      <c r="Z61" s="135"/>
      <c r="AA61" s="278"/>
      <c r="AB61" s="128"/>
    </row>
    <row r="62" spans="1:28" s="279" customFormat="1" ht="132.75" customHeight="1" x14ac:dyDescent="0.2">
      <c r="A62" s="148">
        <v>703</v>
      </c>
      <c r="B62" s="125" t="s">
        <v>412</v>
      </c>
      <c r="C62" s="125" t="s">
        <v>4</v>
      </c>
      <c r="D62" s="125" t="s">
        <v>533</v>
      </c>
      <c r="E62" s="125" t="s">
        <v>120</v>
      </c>
      <c r="F62" s="125" t="s">
        <v>147</v>
      </c>
      <c r="G62" s="125" t="s">
        <v>414</v>
      </c>
      <c r="H62" s="125" t="s">
        <v>445</v>
      </c>
      <c r="I62" s="143" t="s">
        <v>446</v>
      </c>
      <c r="J62" s="126" t="s">
        <v>447</v>
      </c>
      <c r="K62" s="126"/>
      <c r="L62" s="29"/>
      <c r="M62" s="29"/>
      <c r="N62" s="29"/>
      <c r="O62" s="134">
        <v>1</v>
      </c>
      <c r="P62" s="134">
        <v>1</v>
      </c>
      <c r="Q62" s="134" t="s">
        <v>1236</v>
      </c>
      <c r="R62" s="125" t="s">
        <v>565</v>
      </c>
      <c r="S62" s="131" t="s">
        <v>566</v>
      </c>
      <c r="T62" s="125" t="s">
        <v>567</v>
      </c>
      <c r="U62" s="136">
        <v>0</v>
      </c>
      <c r="V62" s="136">
        <v>1</v>
      </c>
      <c r="W62" s="125" t="s">
        <v>568</v>
      </c>
      <c r="X62" s="125" t="s">
        <v>569</v>
      </c>
      <c r="Y62" s="125" t="s">
        <v>258</v>
      </c>
      <c r="Z62" s="144"/>
      <c r="AA62" s="281"/>
      <c r="AB62" s="128"/>
    </row>
    <row r="63" spans="1:28" s="279" customFormat="1" ht="330" x14ac:dyDescent="0.2">
      <c r="A63" s="148">
        <v>722</v>
      </c>
      <c r="B63" s="125" t="s">
        <v>412</v>
      </c>
      <c r="C63" s="125" t="s">
        <v>4</v>
      </c>
      <c r="D63" s="125" t="s">
        <v>533</v>
      </c>
      <c r="E63" s="125" t="s">
        <v>120</v>
      </c>
      <c r="F63" s="125" t="s">
        <v>147</v>
      </c>
      <c r="G63" s="125" t="s">
        <v>414</v>
      </c>
      <c r="H63" s="125" t="s">
        <v>445</v>
      </c>
      <c r="I63" s="143" t="s">
        <v>465</v>
      </c>
      <c r="J63" s="126" t="s">
        <v>447</v>
      </c>
      <c r="K63" s="126"/>
      <c r="L63" s="29"/>
      <c r="M63" s="29"/>
      <c r="N63" s="29"/>
      <c r="O63" s="137">
        <v>0.75</v>
      </c>
      <c r="P63" s="137">
        <v>1</v>
      </c>
      <c r="Q63" s="137" t="s">
        <v>1237</v>
      </c>
      <c r="R63" s="125" t="s">
        <v>565</v>
      </c>
      <c r="S63" s="131" t="s">
        <v>570</v>
      </c>
      <c r="T63" s="125" t="s">
        <v>571</v>
      </c>
      <c r="U63" s="136">
        <v>0</v>
      </c>
      <c r="V63" s="151">
        <v>0.75</v>
      </c>
      <c r="W63" s="125" t="s">
        <v>572</v>
      </c>
      <c r="X63" s="125" t="s">
        <v>573</v>
      </c>
      <c r="Y63" s="125" t="s">
        <v>211</v>
      </c>
      <c r="Z63" s="144"/>
      <c r="AA63" s="281"/>
      <c r="AB63" s="137"/>
    </row>
    <row r="64" spans="1:28" s="279" customFormat="1" ht="140.25" customHeight="1" x14ac:dyDescent="0.2">
      <c r="A64" s="148">
        <v>724</v>
      </c>
      <c r="B64" s="125" t="s">
        <v>412</v>
      </c>
      <c r="C64" s="125" t="s">
        <v>4</v>
      </c>
      <c r="D64" s="125" t="s">
        <v>533</v>
      </c>
      <c r="E64" s="125" t="s">
        <v>120</v>
      </c>
      <c r="F64" s="125" t="s">
        <v>147</v>
      </c>
      <c r="G64" s="125" t="s">
        <v>414</v>
      </c>
      <c r="H64" s="125" t="s">
        <v>574</v>
      </c>
      <c r="I64" s="143" t="s">
        <v>459</v>
      </c>
      <c r="J64" s="126" t="s">
        <v>447</v>
      </c>
      <c r="K64" s="126"/>
      <c r="L64" s="29"/>
      <c r="M64" s="29"/>
      <c r="N64" s="29"/>
      <c r="O64" s="137">
        <v>132446</v>
      </c>
      <c r="P64" s="137">
        <v>0.25969803921568629</v>
      </c>
      <c r="Q64" s="137" t="s">
        <v>1238</v>
      </c>
      <c r="R64" s="125" t="s">
        <v>565</v>
      </c>
      <c r="S64" s="131" t="s">
        <v>575</v>
      </c>
      <c r="T64" s="125" t="s">
        <v>576</v>
      </c>
      <c r="U64" s="136">
        <v>0</v>
      </c>
      <c r="V64" s="136">
        <v>510000</v>
      </c>
      <c r="W64" s="125" t="s">
        <v>577</v>
      </c>
      <c r="X64" s="125" t="s">
        <v>578</v>
      </c>
      <c r="Y64" s="125" t="s">
        <v>258</v>
      </c>
      <c r="Z64" s="144"/>
      <c r="AA64" s="281"/>
      <c r="AB64" s="137"/>
    </row>
    <row r="65" spans="1:64" s="279" customFormat="1" ht="145.5" customHeight="1" x14ac:dyDescent="0.2">
      <c r="A65" s="148">
        <v>726</v>
      </c>
      <c r="B65" s="125" t="s">
        <v>412</v>
      </c>
      <c r="C65" s="125" t="s">
        <v>4</v>
      </c>
      <c r="D65" s="125" t="s">
        <v>533</v>
      </c>
      <c r="E65" s="125" t="s">
        <v>120</v>
      </c>
      <c r="F65" s="125" t="s">
        <v>147</v>
      </c>
      <c r="G65" s="125" t="s">
        <v>414</v>
      </c>
      <c r="H65" s="125" t="s">
        <v>574</v>
      </c>
      <c r="I65" s="143" t="s">
        <v>465</v>
      </c>
      <c r="J65" s="126" t="s">
        <v>447</v>
      </c>
      <c r="K65" s="126"/>
      <c r="L65" s="29"/>
      <c r="M65" s="29"/>
      <c r="N65" s="29"/>
      <c r="O65" s="134">
        <v>27370</v>
      </c>
      <c r="P65" s="134">
        <v>2.3E-2</v>
      </c>
      <c r="Q65" s="134" t="s">
        <v>1238</v>
      </c>
      <c r="R65" s="125" t="s">
        <v>565</v>
      </c>
      <c r="S65" s="131" t="s">
        <v>579</v>
      </c>
      <c r="T65" s="125" t="s">
        <v>576</v>
      </c>
      <c r="U65" s="136">
        <v>0</v>
      </c>
      <c r="V65" s="136">
        <v>1190000</v>
      </c>
      <c r="W65" s="125" t="s">
        <v>580</v>
      </c>
      <c r="X65" s="125" t="s">
        <v>578</v>
      </c>
      <c r="Y65" s="125" t="s">
        <v>258</v>
      </c>
      <c r="Z65" s="144"/>
      <c r="AA65" s="281"/>
      <c r="AB65" s="137"/>
    </row>
    <row r="66" spans="1:64" s="279" customFormat="1" ht="191.25" customHeight="1" x14ac:dyDescent="0.2">
      <c r="A66" s="148">
        <v>718</v>
      </c>
      <c r="B66" s="125" t="s">
        <v>412</v>
      </c>
      <c r="C66" s="125" t="s">
        <v>4</v>
      </c>
      <c r="D66" s="125" t="s">
        <v>533</v>
      </c>
      <c r="E66" s="125" t="s">
        <v>120</v>
      </c>
      <c r="F66" s="125" t="s">
        <v>147</v>
      </c>
      <c r="G66" s="125" t="s">
        <v>414</v>
      </c>
      <c r="H66" s="125" t="s">
        <v>445</v>
      </c>
      <c r="I66" s="143" t="s">
        <v>465</v>
      </c>
      <c r="J66" s="126" t="s">
        <v>447</v>
      </c>
      <c r="K66" s="126"/>
      <c r="L66" s="29"/>
      <c r="M66" s="29"/>
      <c r="N66" s="29"/>
      <c r="O66" s="134">
        <v>3</v>
      </c>
      <c r="P66" s="134">
        <v>4</v>
      </c>
      <c r="Q66" s="134" t="s">
        <v>1239</v>
      </c>
      <c r="R66" s="125" t="s">
        <v>581</v>
      </c>
      <c r="S66" s="131" t="s">
        <v>582</v>
      </c>
      <c r="T66" s="125" t="s">
        <v>474</v>
      </c>
      <c r="U66" s="136">
        <v>0</v>
      </c>
      <c r="V66" s="136">
        <v>0.75</v>
      </c>
      <c r="W66" s="125" t="s">
        <v>583</v>
      </c>
      <c r="X66" s="125" t="s">
        <v>584</v>
      </c>
      <c r="Y66" s="125" t="s">
        <v>258</v>
      </c>
      <c r="Z66" s="144"/>
      <c r="AA66" s="281"/>
      <c r="AB66" s="137"/>
    </row>
    <row r="67" spans="1:64" s="279" customFormat="1" ht="237.75" customHeight="1" x14ac:dyDescent="0.2">
      <c r="A67" s="148">
        <v>735</v>
      </c>
      <c r="B67" s="125" t="s">
        <v>412</v>
      </c>
      <c r="C67" s="125" t="s">
        <v>4</v>
      </c>
      <c r="D67" s="125" t="s">
        <v>533</v>
      </c>
      <c r="E67" s="125" t="s">
        <v>120</v>
      </c>
      <c r="F67" s="125" t="s">
        <v>147</v>
      </c>
      <c r="G67" s="125" t="s">
        <v>414</v>
      </c>
      <c r="H67" s="125" t="s">
        <v>445</v>
      </c>
      <c r="I67" s="143" t="s">
        <v>512</v>
      </c>
      <c r="J67" s="126" t="s">
        <v>447</v>
      </c>
      <c r="K67" s="126"/>
      <c r="L67" s="29"/>
      <c r="M67" s="29"/>
      <c r="N67" s="29"/>
      <c r="O67" s="134">
        <v>1</v>
      </c>
      <c r="P67" s="134">
        <v>0.5</v>
      </c>
      <c r="Q67" s="134" t="s">
        <v>1240</v>
      </c>
      <c r="R67" s="125" t="s">
        <v>581</v>
      </c>
      <c r="S67" s="131" t="s">
        <v>585</v>
      </c>
      <c r="T67" s="125" t="s">
        <v>586</v>
      </c>
      <c r="U67" s="136">
        <v>0</v>
      </c>
      <c r="V67" s="136">
        <v>2</v>
      </c>
      <c r="W67" s="125" t="s">
        <v>587</v>
      </c>
      <c r="X67" s="125" t="s">
        <v>588</v>
      </c>
      <c r="Y67" s="125" t="s">
        <v>258</v>
      </c>
      <c r="Z67" s="144"/>
      <c r="AA67" s="281"/>
      <c r="AB67" s="128"/>
    </row>
    <row r="68" spans="1:64" s="279" customFormat="1" ht="157.5" customHeight="1" x14ac:dyDescent="0.2">
      <c r="A68" s="148">
        <v>736</v>
      </c>
      <c r="B68" s="125" t="s">
        <v>412</v>
      </c>
      <c r="C68" s="125" t="s">
        <v>4</v>
      </c>
      <c r="D68" s="125" t="s">
        <v>533</v>
      </c>
      <c r="E68" s="125" t="s">
        <v>120</v>
      </c>
      <c r="F68" s="125" t="s">
        <v>147</v>
      </c>
      <c r="G68" s="125" t="s">
        <v>414</v>
      </c>
      <c r="H68" s="125" t="s">
        <v>445</v>
      </c>
      <c r="I68" s="143" t="s">
        <v>512</v>
      </c>
      <c r="J68" s="126" t="s">
        <v>447</v>
      </c>
      <c r="K68" s="126"/>
      <c r="L68" s="29"/>
      <c r="M68" s="29"/>
      <c r="N68" s="29"/>
      <c r="O68" s="134">
        <v>59</v>
      </c>
      <c r="P68" s="134">
        <v>0.98333333333333328</v>
      </c>
      <c r="Q68" s="134" t="s">
        <v>1241</v>
      </c>
      <c r="R68" s="125" t="s">
        <v>581</v>
      </c>
      <c r="S68" s="131" t="s">
        <v>589</v>
      </c>
      <c r="T68" s="125" t="s">
        <v>590</v>
      </c>
      <c r="U68" s="136">
        <v>0</v>
      </c>
      <c r="V68" s="136">
        <v>60</v>
      </c>
      <c r="W68" s="125" t="s">
        <v>591</v>
      </c>
      <c r="X68" s="125" t="s">
        <v>592</v>
      </c>
      <c r="Y68" s="146" t="s">
        <v>418</v>
      </c>
      <c r="Z68" s="144"/>
      <c r="AA68" s="281"/>
      <c r="AB68" s="128"/>
    </row>
    <row r="69" spans="1:64" s="279" customFormat="1" ht="182.25" customHeight="1" x14ac:dyDescent="0.2">
      <c r="A69" s="148">
        <v>720</v>
      </c>
      <c r="B69" s="125" t="s">
        <v>412</v>
      </c>
      <c r="C69" s="125" t="s">
        <v>4</v>
      </c>
      <c r="D69" s="125" t="s">
        <v>533</v>
      </c>
      <c r="E69" s="125" t="s">
        <v>120</v>
      </c>
      <c r="F69" s="125" t="s">
        <v>147</v>
      </c>
      <c r="G69" s="125" t="s">
        <v>414</v>
      </c>
      <c r="H69" s="125" t="s">
        <v>445</v>
      </c>
      <c r="I69" s="143" t="s">
        <v>465</v>
      </c>
      <c r="J69" s="126" t="s">
        <v>447</v>
      </c>
      <c r="K69" s="126"/>
      <c r="L69" s="29"/>
      <c r="M69" s="29"/>
      <c r="N69" s="29"/>
      <c r="O69" s="134">
        <v>0.3</v>
      </c>
      <c r="P69" s="134">
        <v>1</v>
      </c>
      <c r="Q69" s="134" t="s">
        <v>1242</v>
      </c>
      <c r="R69" s="125" t="s">
        <v>581</v>
      </c>
      <c r="S69" s="131" t="s">
        <v>593</v>
      </c>
      <c r="T69" s="125" t="s">
        <v>594</v>
      </c>
      <c r="U69" s="132">
        <v>0</v>
      </c>
      <c r="V69" s="132">
        <v>0.3</v>
      </c>
      <c r="W69" s="125" t="s">
        <v>595</v>
      </c>
      <c r="X69" s="125" t="s">
        <v>596</v>
      </c>
      <c r="Y69" s="125" t="s">
        <v>56</v>
      </c>
      <c r="Z69" s="135"/>
      <c r="AA69" s="278"/>
      <c r="AB69" s="128"/>
    </row>
    <row r="70" spans="1:64" s="279" customFormat="1" ht="177" customHeight="1" x14ac:dyDescent="0.2">
      <c r="A70" s="148">
        <v>744</v>
      </c>
      <c r="B70" s="125" t="s">
        <v>412</v>
      </c>
      <c r="C70" s="125" t="s">
        <v>4</v>
      </c>
      <c r="D70" s="125" t="s">
        <v>533</v>
      </c>
      <c r="E70" s="125" t="s">
        <v>120</v>
      </c>
      <c r="F70" s="125" t="s">
        <v>147</v>
      </c>
      <c r="G70" s="125" t="s">
        <v>414</v>
      </c>
      <c r="H70" s="125" t="s">
        <v>445</v>
      </c>
      <c r="I70" s="143" t="s">
        <v>512</v>
      </c>
      <c r="J70" s="126" t="s">
        <v>447</v>
      </c>
      <c r="K70" s="126"/>
      <c r="L70" s="29"/>
      <c r="M70" s="29"/>
      <c r="N70" s="29"/>
      <c r="O70" s="134">
        <v>0.2</v>
      </c>
      <c r="P70" s="134">
        <v>1</v>
      </c>
      <c r="Q70" s="134" t="s">
        <v>1243</v>
      </c>
      <c r="R70" s="125" t="s">
        <v>581</v>
      </c>
      <c r="S70" s="131" t="s">
        <v>597</v>
      </c>
      <c r="T70" s="125" t="s">
        <v>598</v>
      </c>
      <c r="U70" s="136">
        <v>0</v>
      </c>
      <c r="V70" s="132">
        <v>0.2</v>
      </c>
      <c r="W70" s="125" t="s">
        <v>454</v>
      </c>
      <c r="X70" s="125" t="s">
        <v>599</v>
      </c>
      <c r="Y70" s="125" t="s">
        <v>167</v>
      </c>
      <c r="Z70" s="144"/>
      <c r="AA70" s="281"/>
      <c r="AB70" s="128"/>
    </row>
    <row r="71" spans="1:64" s="279" customFormat="1" ht="198" customHeight="1" x14ac:dyDescent="0.2">
      <c r="A71" s="148">
        <v>759</v>
      </c>
      <c r="B71" s="125" t="s">
        <v>412</v>
      </c>
      <c r="C71" s="125" t="s">
        <v>4</v>
      </c>
      <c r="D71" s="125" t="s">
        <v>444</v>
      </c>
      <c r="E71" s="125" t="s">
        <v>120</v>
      </c>
      <c r="F71" s="125" t="s">
        <v>147</v>
      </c>
      <c r="G71" s="125" t="s">
        <v>414</v>
      </c>
      <c r="H71" s="125" t="s">
        <v>445</v>
      </c>
      <c r="I71" s="125" t="s">
        <v>416</v>
      </c>
      <c r="J71" s="126" t="s">
        <v>447</v>
      </c>
      <c r="K71" s="126"/>
      <c r="L71" s="29"/>
      <c r="M71" s="29"/>
      <c r="N71" s="29"/>
      <c r="O71" s="134">
        <v>1</v>
      </c>
      <c r="P71" s="134">
        <v>1</v>
      </c>
      <c r="Q71" s="134" t="s">
        <v>1244</v>
      </c>
      <c r="R71" s="125" t="s">
        <v>600</v>
      </c>
      <c r="S71" s="131" t="s">
        <v>601</v>
      </c>
      <c r="T71" s="125" t="s">
        <v>602</v>
      </c>
      <c r="U71" s="136">
        <v>0</v>
      </c>
      <c r="V71" s="126">
        <v>1</v>
      </c>
      <c r="W71" s="125" t="s">
        <v>603</v>
      </c>
      <c r="X71" s="125" t="s">
        <v>604</v>
      </c>
      <c r="Y71" s="125" t="s">
        <v>258</v>
      </c>
      <c r="Z71" s="144"/>
      <c r="AA71" s="281"/>
      <c r="AB71" s="128"/>
    </row>
    <row r="72" spans="1:64" s="279" customFormat="1" ht="163.5" customHeight="1" x14ac:dyDescent="0.2">
      <c r="A72" s="148">
        <v>767</v>
      </c>
      <c r="B72" s="125" t="s">
        <v>412</v>
      </c>
      <c r="C72" s="125" t="s">
        <v>4</v>
      </c>
      <c r="D72" s="125" t="s">
        <v>413</v>
      </c>
      <c r="E72" s="125" t="s">
        <v>120</v>
      </c>
      <c r="F72" s="125" t="s">
        <v>147</v>
      </c>
      <c r="G72" s="125" t="s">
        <v>414</v>
      </c>
      <c r="H72" s="125" t="s">
        <v>445</v>
      </c>
      <c r="I72" s="143" t="s">
        <v>465</v>
      </c>
      <c r="J72" s="126" t="s">
        <v>447</v>
      </c>
      <c r="K72" s="126"/>
      <c r="L72" s="29"/>
      <c r="M72" s="29"/>
      <c r="N72" s="29"/>
      <c r="O72" s="134">
        <v>6465</v>
      </c>
      <c r="P72" s="134">
        <v>0.80812499999999998</v>
      </c>
      <c r="Q72" s="134" t="s">
        <v>1245</v>
      </c>
      <c r="R72" s="125" t="s">
        <v>413</v>
      </c>
      <c r="S72" s="131" t="s">
        <v>605</v>
      </c>
      <c r="T72" s="125" t="s">
        <v>606</v>
      </c>
      <c r="U72" s="136">
        <v>0</v>
      </c>
      <c r="V72" s="136">
        <v>8000</v>
      </c>
      <c r="W72" s="125" t="s">
        <v>607</v>
      </c>
      <c r="X72" s="125" t="s">
        <v>608</v>
      </c>
      <c r="Y72" s="125" t="s">
        <v>56</v>
      </c>
      <c r="Z72" s="135"/>
      <c r="AA72" s="278"/>
      <c r="AB72" s="128"/>
    </row>
    <row r="73" spans="1:64" s="279" customFormat="1" ht="155.25" customHeight="1" x14ac:dyDescent="0.2">
      <c r="A73" s="148">
        <v>771</v>
      </c>
      <c r="B73" s="125" t="s">
        <v>412</v>
      </c>
      <c r="C73" s="125" t="s">
        <v>4</v>
      </c>
      <c r="D73" s="125" t="s">
        <v>413</v>
      </c>
      <c r="E73" s="125" t="s">
        <v>120</v>
      </c>
      <c r="F73" s="125" t="s">
        <v>147</v>
      </c>
      <c r="G73" s="125" t="s">
        <v>414</v>
      </c>
      <c r="H73" s="125" t="s">
        <v>445</v>
      </c>
      <c r="I73" s="143" t="s">
        <v>512</v>
      </c>
      <c r="J73" s="126"/>
      <c r="K73" s="126"/>
      <c r="L73" s="29"/>
      <c r="M73" s="29"/>
      <c r="N73" s="29"/>
      <c r="O73" s="134"/>
      <c r="P73" s="134">
        <v>0</v>
      </c>
      <c r="Q73" s="134"/>
      <c r="R73" s="125" t="s">
        <v>609</v>
      </c>
      <c r="S73" s="131" t="s">
        <v>610</v>
      </c>
      <c r="T73" s="125" t="s">
        <v>611</v>
      </c>
      <c r="U73" s="132">
        <v>0</v>
      </c>
      <c r="V73" s="132">
        <v>1</v>
      </c>
      <c r="W73" s="125" t="s">
        <v>612</v>
      </c>
      <c r="X73" s="125" t="s">
        <v>613</v>
      </c>
      <c r="Y73" s="125" t="s">
        <v>167</v>
      </c>
      <c r="Z73" s="144"/>
      <c r="AA73" s="281"/>
      <c r="AB73" s="128"/>
    </row>
    <row r="74" spans="1:64" s="279" customFormat="1" ht="162" customHeight="1" x14ac:dyDescent="0.2">
      <c r="A74" s="148">
        <v>775</v>
      </c>
      <c r="B74" s="125" t="s">
        <v>412</v>
      </c>
      <c r="C74" s="125" t="s">
        <v>4</v>
      </c>
      <c r="D74" s="125" t="s">
        <v>413</v>
      </c>
      <c r="E74" s="125" t="s">
        <v>120</v>
      </c>
      <c r="F74" s="125" t="s">
        <v>147</v>
      </c>
      <c r="G74" s="125" t="s">
        <v>471</v>
      </c>
      <c r="H74" s="125" t="s">
        <v>415</v>
      </c>
      <c r="I74" s="125" t="s">
        <v>416</v>
      </c>
      <c r="J74" s="126" t="s">
        <v>417</v>
      </c>
      <c r="K74" s="126"/>
      <c r="L74" s="29"/>
      <c r="M74" s="29"/>
      <c r="N74" s="29"/>
      <c r="O74" s="134">
        <v>55</v>
      </c>
      <c r="P74" s="134">
        <v>1</v>
      </c>
      <c r="Q74" s="134" t="s">
        <v>1246</v>
      </c>
      <c r="R74" s="125" t="s">
        <v>609</v>
      </c>
      <c r="S74" s="131" t="s">
        <v>614</v>
      </c>
      <c r="T74" s="125" t="s">
        <v>615</v>
      </c>
      <c r="U74" s="136">
        <v>0</v>
      </c>
      <c r="V74" s="136">
        <v>55</v>
      </c>
      <c r="W74" s="125" t="s">
        <v>531</v>
      </c>
      <c r="X74" s="125" t="s">
        <v>616</v>
      </c>
      <c r="Y74" s="125" t="s">
        <v>56</v>
      </c>
      <c r="Z74" s="135"/>
      <c r="AA74" s="278"/>
      <c r="AB74" s="128"/>
    </row>
    <row r="75" spans="1:64" s="279" customFormat="1" ht="228.75" customHeight="1" x14ac:dyDescent="0.2">
      <c r="A75" s="148">
        <v>778</v>
      </c>
      <c r="B75" s="125" t="s">
        <v>412</v>
      </c>
      <c r="C75" s="125" t="s">
        <v>4</v>
      </c>
      <c r="D75" s="125" t="s">
        <v>413</v>
      </c>
      <c r="E75" s="125" t="s">
        <v>120</v>
      </c>
      <c r="F75" s="125" t="s">
        <v>147</v>
      </c>
      <c r="G75" s="125" t="s">
        <v>414</v>
      </c>
      <c r="H75" s="125" t="s">
        <v>445</v>
      </c>
      <c r="I75" s="143" t="s">
        <v>512</v>
      </c>
      <c r="J75" s="126"/>
      <c r="K75" s="126"/>
      <c r="L75" s="29"/>
      <c r="M75" s="29"/>
      <c r="N75" s="29"/>
      <c r="O75" s="134">
        <v>10</v>
      </c>
      <c r="P75" s="134">
        <v>1.4285714285714286</v>
      </c>
      <c r="Q75" s="134" t="s">
        <v>619</v>
      </c>
      <c r="R75" s="125" t="s">
        <v>609</v>
      </c>
      <c r="S75" s="131" t="s">
        <v>617</v>
      </c>
      <c r="T75" s="125" t="s">
        <v>611</v>
      </c>
      <c r="U75" s="136">
        <v>0</v>
      </c>
      <c r="V75" s="136">
        <v>7</v>
      </c>
      <c r="W75" s="125" t="s">
        <v>612</v>
      </c>
      <c r="X75" s="125" t="s">
        <v>618</v>
      </c>
      <c r="Y75" s="125" t="s">
        <v>56</v>
      </c>
      <c r="Z75" s="133"/>
      <c r="AA75" s="278"/>
      <c r="AB75" s="128"/>
    </row>
    <row r="76" spans="1:64" s="279" customFormat="1" ht="345" customHeight="1" x14ac:dyDescent="0.2">
      <c r="A76" s="148">
        <v>779</v>
      </c>
      <c r="B76" s="125" t="s">
        <v>412</v>
      </c>
      <c r="C76" s="125" t="s">
        <v>4</v>
      </c>
      <c r="D76" s="125" t="s">
        <v>413</v>
      </c>
      <c r="E76" s="125" t="s">
        <v>120</v>
      </c>
      <c r="F76" s="125" t="s">
        <v>147</v>
      </c>
      <c r="G76" s="125" t="s">
        <v>414</v>
      </c>
      <c r="H76" s="125" t="s">
        <v>445</v>
      </c>
      <c r="I76" s="143" t="s">
        <v>512</v>
      </c>
      <c r="J76" s="126"/>
      <c r="K76" s="126"/>
      <c r="L76" s="29"/>
      <c r="M76" s="29"/>
      <c r="N76" s="29"/>
      <c r="O76" s="134">
        <v>1</v>
      </c>
      <c r="P76" s="134">
        <v>1</v>
      </c>
      <c r="Q76" s="134" t="s">
        <v>622</v>
      </c>
      <c r="R76" s="125" t="s">
        <v>609</v>
      </c>
      <c r="S76" s="131" t="s">
        <v>620</v>
      </c>
      <c r="T76" s="125" t="s">
        <v>611</v>
      </c>
      <c r="U76" s="136">
        <v>0</v>
      </c>
      <c r="V76" s="136">
        <v>1</v>
      </c>
      <c r="W76" s="125" t="s">
        <v>612</v>
      </c>
      <c r="X76" s="125" t="s">
        <v>621</v>
      </c>
      <c r="Y76" s="125" t="s">
        <v>56</v>
      </c>
      <c r="Z76" s="135"/>
      <c r="AA76" s="278"/>
      <c r="AB76" s="128"/>
    </row>
    <row r="77" spans="1:64" s="279" customFormat="1" ht="285" customHeight="1" x14ac:dyDescent="0.2">
      <c r="A77" s="148">
        <v>780</v>
      </c>
      <c r="B77" s="125" t="s">
        <v>412</v>
      </c>
      <c r="C77" s="125" t="s">
        <v>4</v>
      </c>
      <c r="D77" s="125" t="s">
        <v>413</v>
      </c>
      <c r="E77" s="125" t="s">
        <v>120</v>
      </c>
      <c r="F77" s="125" t="s">
        <v>147</v>
      </c>
      <c r="G77" s="125" t="s">
        <v>414</v>
      </c>
      <c r="H77" s="125" t="s">
        <v>445</v>
      </c>
      <c r="I77" s="143" t="s">
        <v>512</v>
      </c>
      <c r="J77" s="126"/>
      <c r="K77" s="126"/>
      <c r="L77" s="29"/>
      <c r="M77" s="29"/>
      <c r="N77" s="29"/>
      <c r="O77" s="134">
        <v>1</v>
      </c>
      <c r="P77" s="134">
        <v>1</v>
      </c>
      <c r="Q77" s="134" t="s">
        <v>1247</v>
      </c>
      <c r="R77" s="125" t="s">
        <v>609</v>
      </c>
      <c r="S77" s="131" t="s">
        <v>624</v>
      </c>
      <c r="T77" s="125" t="s">
        <v>611</v>
      </c>
      <c r="U77" s="132">
        <v>0</v>
      </c>
      <c r="V77" s="132">
        <v>1</v>
      </c>
      <c r="W77" s="125" t="s">
        <v>612</v>
      </c>
      <c r="X77" s="125" t="s">
        <v>625</v>
      </c>
      <c r="Y77" s="125" t="s">
        <v>56</v>
      </c>
      <c r="Z77" s="135"/>
      <c r="AA77" s="278"/>
      <c r="AB77" s="128"/>
    </row>
    <row r="78" spans="1:64" s="279" customFormat="1" ht="409.5" customHeight="1" x14ac:dyDescent="0.2">
      <c r="A78" s="148">
        <v>781</v>
      </c>
      <c r="B78" s="125" t="s">
        <v>412</v>
      </c>
      <c r="C78" s="125" t="s">
        <v>4</v>
      </c>
      <c r="D78" s="125" t="s">
        <v>413</v>
      </c>
      <c r="E78" s="125" t="s">
        <v>120</v>
      </c>
      <c r="F78" s="125" t="s">
        <v>147</v>
      </c>
      <c r="G78" s="125" t="s">
        <v>414</v>
      </c>
      <c r="H78" s="125" t="s">
        <v>445</v>
      </c>
      <c r="I78" s="143" t="s">
        <v>512</v>
      </c>
      <c r="J78" s="126" t="s">
        <v>447</v>
      </c>
      <c r="K78" s="126"/>
      <c r="L78" s="29"/>
      <c r="M78" s="29"/>
      <c r="N78" s="29"/>
      <c r="O78" s="134">
        <v>96</v>
      </c>
      <c r="P78" s="134">
        <v>1</v>
      </c>
      <c r="Q78" s="134" t="s">
        <v>1248</v>
      </c>
      <c r="R78" s="125" t="s">
        <v>413</v>
      </c>
      <c r="S78" s="131" t="s">
        <v>626</v>
      </c>
      <c r="T78" s="125" t="s">
        <v>627</v>
      </c>
      <c r="U78" s="136">
        <v>0</v>
      </c>
      <c r="V78" s="136">
        <v>96</v>
      </c>
      <c r="W78" s="125" t="s">
        <v>612</v>
      </c>
      <c r="X78" s="125" t="s">
        <v>628</v>
      </c>
      <c r="Y78" s="125" t="s">
        <v>56</v>
      </c>
      <c r="Z78" s="135"/>
      <c r="AA78" s="278"/>
      <c r="AB78" s="128"/>
    </row>
    <row r="79" spans="1:64" s="103" customFormat="1" ht="345" x14ac:dyDescent="0.25">
      <c r="A79" s="29">
        <v>745</v>
      </c>
      <c r="B79" s="30" t="s">
        <v>412</v>
      </c>
      <c r="C79" s="30" t="s">
        <v>629</v>
      </c>
      <c r="D79" s="30" t="s">
        <v>630</v>
      </c>
      <c r="E79" s="30" t="s">
        <v>120</v>
      </c>
      <c r="F79" s="30" t="s">
        <v>147</v>
      </c>
      <c r="G79" s="30" t="s">
        <v>631</v>
      </c>
      <c r="H79" s="250" t="s">
        <v>445</v>
      </c>
      <c r="I79" s="30" t="s">
        <v>657</v>
      </c>
      <c r="J79" s="29" t="s">
        <v>447</v>
      </c>
      <c r="K79" s="174" t="s">
        <v>658</v>
      </c>
      <c r="L79" s="29">
        <v>3.0800000000000001E-2</v>
      </c>
      <c r="M79" s="29">
        <v>2.9600000000000001E-2</v>
      </c>
      <c r="N79" s="29">
        <v>2.7E-2</v>
      </c>
      <c r="O79" s="292"/>
      <c r="P79" s="293"/>
      <c r="Q79" s="13" t="s">
        <v>1272</v>
      </c>
      <c r="R79" s="30" t="s">
        <v>633</v>
      </c>
      <c r="S79" s="30" t="s">
        <v>706</v>
      </c>
      <c r="T79" s="30" t="s">
        <v>707</v>
      </c>
      <c r="U79" s="82">
        <v>13000</v>
      </c>
      <c r="V79" s="82">
        <f>+U79+17000</f>
        <v>30000</v>
      </c>
      <c r="W79" s="30" t="s">
        <v>708</v>
      </c>
      <c r="X79" s="30" t="s">
        <v>709</v>
      </c>
      <c r="Y79" s="29" t="s">
        <v>56</v>
      </c>
      <c r="Z79" s="76">
        <v>35187</v>
      </c>
      <c r="AA79" s="286">
        <v>1.3051176470588235</v>
      </c>
      <c r="AB79" s="13" t="s">
        <v>1276</v>
      </c>
    </row>
    <row r="80" spans="1:64" s="181" customFormat="1" ht="177" customHeight="1" x14ac:dyDescent="0.25">
      <c r="A80" s="29">
        <v>753</v>
      </c>
      <c r="B80" s="30" t="s">
        <v>412</v>
      </c>
      <c r="C80" s="30" t="s">
        <v>629</v>
      </c>
      <c r="D80" s="30" t="s">
        <v>630</v>
      </c>
      <c r="E80" s="30" t="s">
        <v>120</v>
      </c>
      <c r="F80" s="30" t="s">
        <v>147</v>
      </c>
      <c r="G80" s="30" t="s">
        <v>631</v>
      </c>
      <c r="H80" s="30" t="s">
        <v>574</v>
      </c>
      <c r="I80" s="30" t="s">
        <v>724</v>
      </c>
      <c r="J80" s="29" t="s">
        <v>447</v>
      </c>
      <c r="K80" s="174" t="s">
        <v>658</v>
      </c>
      <c r="L80" s="29" t="s">
        <v>725</v>
      </c>
      <c r="M80" s="29" t="s">
        <v>726</v>
      </c>
      <c r="N80" s="29">
        <v>8.4000000000000005E-2</v>
      </c>
      <c r="O80" s="76"/>
      <c r="P80" s="293"/>
      <c r="Q80" s="13" t="s">
        <v>1275</v>
      </c>
      <c r="R80" s="30" t="s">
        <v>717</v>
      </c>
      <c r="S80" s="182" t="s">
        <v>727</v>
      </c>
      <c r="T80" s="30" t="s">
        <v>707</v>
      </c>
      <c r="U80" s="75">
        <v>0</v>
      </c>
      <c r="V80" s="75">
        <v>1</v>
      </c>
      <c r="W80" s="30" t="s">
        <v>595</v>
      </c>
      <c r="X80" s="30" t="s">
        <v>728</v>
      </c>
      <c r="Y80" s="29" t="s">
        <v>56</v>
      </c>
      <c r="Z80" s="76">
        <v>1</v>
      </c>
      <c r="AA80" s="286">
        <v>1</v>
      </c>
      <c r="AB80" s="13" t="s">
        <v>1280</v>
      </c>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7"/>
      <c r="BL80" s="177"/>
    </row>
    <row r="81" spans="1:16219" s="181" customFormat="1" ht="147.75" customHeight="1" x14ac:dyDescent="0.25">
      <c r="A81" s="29">
        <v>759</v>
      </c>
      <c r="B81" s="30" t="s">
        <v>412</v>
      </c>
      <c r="C81" s="30" t="s">
        <v>629</v>
      </c>
      <c r="D81" s="30" t="s">
        <v>630</v>
      </c>
      <c r="E81" s="30" t="s">
        <v>120</v>
      </c>
      <c r="F81" s="30" t="s">
        <v>147</v>
      </c>
      <c r="G81" s="30" t="s">
        <v>631</v>
      </c>
      <c r="H81" s="30" t="s">
        <v>574</v>
      </c>
      <c r="I81" s="30" t="s">
        <v>719</v>
      </c>
      <c r="J81" s="29" t="s">
        <v>447</v>
      </c>
      <c r="K81" s="29"/>
      <c r="L81" s="29"/>
      <c r="M81" s="29"/>
      <c r="N81" s="29"/>
      <c r="O81" s="76"/>
      <c r="P81" s="291"/>
      <c r="Q81" s="13"/>
      <c r="R81" s="30" t="s">
        <v>633</v>
      </c>
      <c r="S81" s="182" t="s">
        <v>729</v>
      </c>
      <c r="T81" s="30" t="s">
        <v>707</v>
      </c>
      <c r="U81" s="75">
        <v>0</v>
      </c>
      <c r="V81" s="75">
        <v>1</v>
      </c>
      <c r="W81" s="30" t="s">
        <v>730</v>
      </c>
      <c r="X81" s="30" t="s">
        <v>731</v>
      </c>
      <c r="Y81" s="29" t="s">
        <v>56</v>
      </c>
      <c r="Z81" s="76">
        <v>1</v>
      </c>
      <c r="AA81" s="286">
        <v>1</v>
      </c>
      <c r="AB81" s="13" t="s">
        <v>1281</v>
      </c>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row>
    <row r="82" spans="1:16219" s="103" customFormat="1" ht="198.75" customHeight="1" x14ac:dyDescent="0.25">
      <c r="A82" s="29">
        <v>760</v>
      </c>
      <c r="B82" s="30" t="s">
        <v>412</v>
      </c>
      <c r="C82" s="30" t="s">
        <v>629</v>
      </c>
      <c r="D82" s="30" t="s">
        <v>630</v>
      </c>
      <c r="E82" s="30" t="s">
        <v>120</v>
      </c>
      <c r="F82" s="30" t="s">
        <v>147</v>
      </c>
      <c r="G82" s="30" t="s">
        <v>631</v>
      </c>
      <c r="H82" s="250" t="s">
        <v>445</v>
      </c>
      <c r="I82" s="30" t="s">
        <v>657</v>
      </c>
      <c r="J82" s="29" t="s">
        <v>447</v>
      </c>
      <c r="K82" s="29"/>
      <c r="L82" s="29"/>
      <c r="M82" s="29"/>
      <c r="N82" s="29"/>
      <c r="O82" s="76"/>
      <c r="P82" s="291"/>
      <c r="Q82" s="13"/>
      <c r="R82" s="30" t="s">
        <v>633</v>
      </c>
      <c r="S82" s="182" t="s">
        <v>732</v>
      </c>
      <c r="T82" s="30" t="s">
        <v>733</v>
      </c>
      <c r="U82" s="175">
        <v>50</v>
      </c>
      <c r="V82" s="175">
        <v>95</v>
      </c>
      <c r="W82" s="30" t="s">
        <v>734</v>
      </c>
      <c r="X82" s="30" t="s">
        <v>735</v>
      </c>
      <c r="Y82" s="29" t="s">
        <v>56</v>
      </c>
      <c r="Z82" s="76">
        <v>98</v>
      </c>
      <c r="AA82" s="286">
        <v>1.0666666666666667</v>
      </c>
      <c r="AB82" s="13"/>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row>
    <row r="83" spans="1:16219" s="103" customFormat="1" ht="86.25" customHeight="1" x14ac:dyDescent="0.25">
      <c r="A83" s="29">
        <v>762</v>
      </c>
      <c r="B83" s="30" t="s">
        <v>412</v>
      </c>
      <c r="C83" s="30" t="s">
        <v>629</v>
      </c>
      <c r="D83" s="30" t="s">
        <v>630</v>
      </c>
      <c r="E83" s="30" t="s">
        <v>120</v>
      </c>
      <c r="F83" s="30" t="s">
        <v>147</v>
      </c>
      <c r="G83" s="30" t="s">
        <v>631</v>
      </c>
      <c r="H83" s="250" t="s">
        <v>445</v>
      </c>
      <c r="I83" s="30" t="s">
        <v>657</v>
      </c>
      <c r="J83" s="29" t="s">
        <v>447</v>
      </c>
      <c r="K83" s="29"/>
      <c r="L83" s="29"/>
      <c r="M83" s="29"/>
      <c r="N83" s="29"/>
      <c r="O83" s="76"/>
      <c r="P83" s="291"/>
      <c r="Q83" s="13"/>
      <c r="R83" s="30" t="s">
        <v>633</v>
      </c>
      <c r="S83" s="182" t="s">
        <v>736</v>
      </c>
      <c r="T83" s="30" t="s">
        <v>707</v>
      </c>
      <c r="U83" s="75">
        <v>0</v>
      </c>
      <c r="V83" s="75">
        <v>1</v>
      </c>
      <c r="W83" s="30" t="s">
        <v>734</v>
      </c>
      <c r="X83" s="30" t="s">
        <v>737</v>
      </c>
      <c r="Y83" s="29" t="s">
        <v>56</v>
      </c>
      <c r="Z83" s="76">
        <v>1</v>
      </c>
      <c r="AA83" s="286">
        <v>1</v>
      </c>
      <c r="AB83" s="13" t="s">
        <v>1282</v>
      </c>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row>
    <row r="84" spans="1:16219" s="103" customFormat="1" ht="132.75" customHeight="1" x14ac:dyDescent="0.25">
      <c r="A84" s="29">
        <v>766</v>
      </c>
      <c r="B84" s="30" t="s">
        <v>412</v>
      </c>
      <c r="C84" s="30" t="s">
        <v>629</v>
      </c>
      <c r="D84" s="30" t="s">
        <v>630</v>
      </c>
      <c r="E84" s="30" t="s">
        <v>120</v>
      </c>
      <c r="F84" s="30" t="s">
        <v>147</v>
      </c>
      <c r="G84" s="30" t="s">
        <v>631</v>
      </c>
      <c r="H84" s="250" t="s">
        <v>445</v>
      </c>
      <c r="I84" s="30" t="s">
        <v>657</v>
      </c>
      <c r="J84" s="29" t="s">
        <v>447</v>
      </c>
      <c r="K84" s="29"/>
      <c r="L84" s="29"/>
      <c r="M84" s="29"/>
      <c r="N84" s="29"/>
      <c r="O84" s="76"/>
      <c r="P84" s="291"/>
      <c r="Q84" s="13"/>
      <c r="R84" s="30" t="s">
        <v>633</v>
      </c>
      <c r="S84" s="182" t="s">
        <v>738</v>
      </c>
      <c r="T84" s="30" t="s">
        <v>711</v>
      </c>
      <c r="U84" s="175">
        <v>0</v>
      </c>
      <c r="V84" s="175">
        <v>96</v>
      </c>
      <c r="W84" s="30" t="s">
        <v>739</v>
      </c>
      <c r="X84" s="30" t="s">
        <v>235</v>
      </c>
      <c r="Y84" s="29" t="s">
        <v>56</v>
      </c>
      <c r="Z84" s="76">
        <v>89</v>
      </c>
      <c r="AA84" s="286">
        <v>0.92708333333333337</v>
      </c>
      <c r="AB84" s="13" t="s">
        <v>1283</v>
      </c>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row>
    <row r="85" spans="1:16219" s="184" customFormat="1" ht="409.5" x14ac:dyDescent="0.25">
      <c r="A85" s="29">
        <v>786</v>
      </c>
      <c r="B85" s="30" t="s">
        <v>412</v>
      </c>
      <c r="C85" s="30" t="s">
        <v>629</v>
      </c>
      <c r="D85" s="30" t="s">
        <v>630</v>
      </c>
      <c r="E85" s="30" t="s">
        <v>120</v>
      </c>
      <c r="F85" s="30" t="s">
        <v>147</v>
      </c>
      <c r="G85" s="30" t="s">
        <v>631</v>
      </c>
      <c r="H85" s="250" t="s">
        <v>445</v>
      </c>
      <c r="I85" s="30" t="s">
        <v>657</v>
      </c>
      <c r="J85" s="29" t="s">
        <v>447</v>
      </c>
      <c r="K85" s="29"/>
      <c r="L85" s="29"/>
      <c r="M85" s="29"/>
      <c r="N85" s="29"/>
      <c r="O85" s="76"/>
      <c r="P85" s="291"/>
      <c r="Q85" s="13"/>
      <c r="R85" s="30" t="s">
        <v>633</v>
      </c>
      <c r="S85" s="183" t="s">
        <v>740</v>
      </c>
      <c r="T85" s="35">
        <v>10</v>
      </c>
      <c r="U85" s="29">
        <v>0</v>
      </c>
      <c r="V85" s="29">
        <v>38</v>
      </c>
      <c r="W85" s="30"/>
      <c r="X85" s="29"/>
      <c r="Y85" s="29" t="s">
        <v>56</v>
      </c>
      <c r="Z85" s="76">
        <v>38</v>
      </c>
      <c r="AA85" s="286">
        <v>1</v>
      </c>
      <c r="AB85" s="13" t="s">
        <v>1284</v>
      </c>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03"/>
      <c r="BN85" s="103"/>
      <c r="BO85" s="103"/>
      <c r="BP85" s="103"/>
      <c r="BQ85" s="103"/>
      <c r="BR85" s="103"/>
      <c r="BS85" s="103"/>
      <c r="BT85" s="103"/>
      <c r="BU85" s="103"/>
      <c r="BV85" s="103"/>
      <c r="BW85" s="103"/>
      <c r="BX85" s="103"/>
      <c r="BY85" s="103"/>
      <c r="BZ85" s="103"/>
      <c r="CA85" s="103"/>
      <c r="CB85" s="103"/>
      <c r="CC85" s="103"/>
      <c r="CD85" s="103"/>
      <c r="CE85" s="103"/>
      <c r="CF85" s="103"/>
      <c r="CG85" s="103"/>
      <c r="CH85" s="103"/>
      <c r="CI85" s="103"/>
      <c r="CJ85" s="103"/>
      <c r="CK85" s="103"/>
      <c r="CL85" s="103"/>
      <c r="CM85" s="103"/>
      <c r="CN85" s="103"/>
      <c r="CO85" s="103"/>
      <c r="CP85" s="103"/>
      <c r="CQ85" s="103"/>
      <c r="CR85" s="103"/>
      <c r="CS85" s="103"/>
      <c r="CT85" s="103"/>
      <c r="CU85" s="103"/>
      <c r="CV85" s="103"/>
      <c r="CW85" s="103"/>
      <c r="CX85" s="103"/>
      <c r="CY85" s="103"/>
      <c r="CZ85" s="103"/>
      <c r="DA85" s="103"/>
      <c r="DB85" s="103"/>
      <c r="DC85" s="103"/>
      <c r="DD85" s="103"/>
      <c r="DE85" s="103"/>
      <c r="DF85" s="103"/>
      <c r="DG85" s="103"/>
      <c r="DH85" s="103"/>
      <c r="DI85" s="103"/>
      <c r="DJ85" s="103"/>
      <c r="DK85" s="103"/>
      <c r="DL85" s="103"/>
      <c r="DM85" s="103"/>
      <c r="DN85" s="103"/>
      <c r="DO85" s="103"/>
      <c r="DP85" s="103"/>
      <c r="DQ85" s="103"/>
      <c r="DR85" s="103"/>
      <c r="DS85" s="103"/>
      <c r="DT85" s="103"/>
      <c r="DU85" s="103"/>
      <c r="DV85" s="103"/>
      <c r="DW85" s="103"/>
      <c r="DX85" s="103"/>
      <c r="DY85" s="103"/>
      <c r="DZ85" s="103"/>
      <c r="EA85" s="103"/>
      <c r="EB85" s="103"/>
      <c r="EC85" s="103"/>
      <c r="ED85" s="103"/>
      <c r="EE85" s="103"/>
      <c r="EF85" s="103"/>
      <c r="EG85" s="103"/>
      <c r="EH85" s="103"/>
      <c r="EI85" s="103"/>
      <c r="EJ85" s="103"/>
      <c r="EK85" s="103"/>
      <c r="EL85" s="103"/>
      <c r="EM85" s="103"/>
      <c r="EN85" s="103"/>
      <c r="EO85" s="103"/>
      <c r="EP85" s="103"/>
      <c r="EQ85" s="103"/>
      <c r="ER85" s="103"/>
      <c r="ES85" s="103"/>
      <c r="ET85" s="103"/>
      <c r="EU85" s="103"/>
      <c r="EV85" s="103"/>
      <c r="EW85" s="103"/>
      <c r="EX85" s="103"/>
      <c r="EY85" s="103"/>
      <c r="EZ85" s="103"/>
      <c r="FA85" s="103"/>
      <c r="FB85" s="103"/>
      <c r="FC85" s="103"/>
      <c r="FD85" s="103"/>
      <c r="FE85" s="103"/>
      <c r="FF85" s="103"/>
      <c r="FG85" s="103"/>
      <c r="FH85" s="103"/>
      <c r="FI85" s="103"/>
      <c r="FJ85" s="103"/>
      <c r="FK85" s="103"/>
      <c r="FL85" s="103"/>
      <c r="FM85" s="103"/>
      <c r="FN85" s="103"/>
      <c r="FO85" s="103"/>
      <c r="FP85" s="103"/>
      <c r="FQ85" s="103"/>
      <c r="FR85" s="103"/>
      <c r="FS85" s="103"/>
      <c r="FT85" s="103"/>
      <c r="FU85" s="103"/>
      <c r="FV85" s="103"/>
      <c r="FW85" s="103"/>
      <c r="FX85" s="103"/>
      <c r="FY85" s="103"/>
      <c r="FZ85" s="103"/>
      <c r="GA85" s="103"/>
      <c r="GB85" s="103"/>
      <c r="GC85" s="103"/>
      <c r="GD85" s="103"/>
      <c r="GE85" s="103"/>
      <c r="GF85" s="103"/>
      <c r="GG85" s="103"/>
      <c r="GH85" s="103"/>
      <c r="GI85" s="103"/>
      <c r="GJ85" s="103"/>
      <c r="GK85" s="103"/>
      <c r="GL85" s="103"/>
      <c r="GM85" s="103"/>
      <c r="GN85" s="103"/>
      <c r="GO85" s="103"/>
      <c r="GP85" s="103"/>
      <c r="GQ85" s="103"/>
      <c r="GR85" s="103"/>
      <c r="GS85" s="103"/>
      <c r="GT85" s="103"/>
      <c r="GU85" s="103"/>
      <c r="GV85" s="103"/>
      <c r="GW85" s="103"/>
      <c r="GX85" s="103"/>
      <c r="GY85" s="103"/>
      <c r="GZ85" s="103"/>
      <c r="HA85" s="103"/>
      <c r="HB85" s="103"/>
      <c r="HC85" s="103"/>
      <c r="HD85" s="103"/>
      <c r="HE85" s="103"/>
      <c r="HF85" s="103"/>
      <c r="HG85" s="103"/>
      <c r="HH85" s="103"/>
      <c r="HI85" s="103"/>
      <c r="HJ85" s="103"/>
      <c r="HK85" s="103"/>
      <c r="HL85" s="103"/>
      <c r="HM85" s="103"/>
      <c r="HN85" s="103"/>
      <c r="HO85" s="103"/>
      <c r="HP85" s="103"/>
      <c r="HQ85" s="103"/>
      <c r="HR85" s="103"/>
      <c r="HS85" s="103"/>
      <c r="HT85" s="103"/>
      <c r="HU85" s="103"/>
      <c r="HV85" s="103"/>
      <c r="HW85" s="103"/>
      <c r="HX85" s="103"/>
      <c r="HY85" s="103"/>
      <c r="HZ85" s="103"/>
      <c r="IA85" s="103"/>
      <c r="IB85" s="103"/>
      <c r="IC85" s="103"/>
      <c r="ID85" s="103"/>
      <c r="IE85" s="103"/>
      <c r="IF85" s="103"/>
      <c r="IG85" s="103"/>
      <c r="IH85" s="103"/>
      <c r="II85" s="103"/>
      <c r="IJ85" s="103"/>
      <c r="IK85" s="103"/>
      <c r="IL85" s="103"/>
      <c r="IM85" s="103"/>
      <c r="IN85" s="103"/>
      <c r="IO85" s="103"/>
      <c r="IP85" s="103"/>
      <c r="IQ85" s="103"/>
      <c r="IR85" s="103"/>
      <c r="IS85" s="103"/>
      <c r="IT85" s="103"/>
      <c r="IU85" s="103"/>
      <c r="IV85" s="103"/>
      <c r="IW85" s="103"/>
      <c r="IX85" s="103"/>
      <c r="IY85" s="103"/>
      <c r="IZ85" s="103"/>
      <c r="JA85" s="103"/>
      <c r="JB85" s="103"/>
      <c r="JC85" s="103"/>
      <c r="JD85" s="103"/>
      <c r="JE85" s="103"/>
      <c r="JF85" s="103"/>
      <c r="JG85" s="103"/>
      <c r="JH85" s="103"/>
      <c r="JI85" s="103"/>
      <c r="JJ85" s="103"/>
      <c r="JK85" s="103"/>
      <c r="JL85" s="103"/>
      <c r="JM85" s="103"/>
      <c r="JN85" s="103"/>
      <c r="JO85" s="103"/>
      <c r="JP85" s="103"/>
      <c r="JQ85" s="103"/>
      <c r="JR85" s="103"/>
      <c r="JS85" s="103"/>
      <c r="JT85" s="103"/>
      <c r="JU85" s="103"/>
      <c r="JV85" s="103"/>
      <c r="JW85" s="103"/>
      <c r="JX85" s="103"/>
      <c r="JY85" s="103"/>
      <c r="JZ85" s="103"/>
      <c r="KA85" s="103"/>
      <c r="KB85" s="103"/>
      <c r="KC85" s="103"/>
      <c r="KD85" s="103"/>
      <c r="KE85" s="103"/>
      <c r="KF85" s="103"/>
      <c r="KG85" s="103"/>
      <c r="KH85" s="103"/>
      <c r="KI85" s="103"/>
      <c r="KJ85" s="103"/>
      <c r="KK85" s="103"/>
      <c r="KL85" s="103"/>
      <c r="KM85" s="103"/>
      <c r="KN85" s="103"/>
      <c r="KO85" s="103"/>
      <c r="KP85" s="103"/>
      <c r="KQ85" s="103"/>
      <c r="KR85" s="103"/>
      <c r="KS85" s="103"/>
      <c r="KT85" s="103"/>
      <c r="KU85" s="103"/>
      <c r="KV85" s="103"/>
      <c r="KW85" s="103"/>
      <c r="KX85" s="103"/>
      <c r="KY85" s="103"/>
      <c r="KZ85" s="103"/>
      <c r="LA85" s="103"/>
      <c r="LB85" s="103"/>
      <c r="LC85" s="103"/>
      <c r="LD85" s="103"/>
      <c r="LE85" s="103"/>
      <c r="LF85" s="103"/>
      <c r="LG85" s="103"/>
      <c r="LH85" s="103"/>
      <c r="LI85" s="103"/>
      <c r="LJ85" s="103"/>
      <c r="LK85" s="103"/>
      <c r="LL85" s="103"/>
      <c r="LM85" s="103"/>
      <c r="LN85" s="103"/>
      <c r="LO85" s="103"/>
      <c r="LP85" s="103"/>
      <c r="LQ85" s="103"/>
      <c r="LR85" s="103"/>
      <c r="LS85" s="103"/>
      <c r="LT85" s="103"/>
      <c r="LU85" s="103"/>
      <c r="LV85" s="103"/>
      <c r="LW85" s="103"/>
      <c r="LX85" s="103"/>
      <c r="LY85" s="103"/>
      <c r="LZ85" s="103"/>
      <c r="MA85" s="103"/>
      <c r="MB85" s="103"/>
      <c r="MC85" s="103"/>
      <c r="MD85" s="103"/>
      <c r="ME85" s="103"/>
      <c r="MF85" s="103"/>
      <c r="MG85" s="103"/>
      <c r="MH85" s="103"/>
      <c r="MI85" s="103"/>
      <c r="MJ85" s="103"/>
      <c r="MK85" s="103"/>
      <c r="ML85" s="103"/>
      <c r="MM85" s="103"/>
      <c r="MN85" s="103"/>
      <c r="MO85" s="103"/>
      <c r="MP85" s="103"/>
      <c r="MQ85" s="103"/>
      <c r="MR85" s="103"/>
      <c r="MS85" s="103"/>
      <c r="MT85" s="103"/>
      <c r="MU85" s="103"/>
      <c r="MV85" s="103"/>
      <c r="MW85" s="103"/>
      <c r="MX85" s="103"/>
      <c r="MY85" s="103"/>
      <c r="MZ85" s="103"/>
      <c r="NA85" s="103"/>
      <c r="NB85" s="103"/>
      <c r="NC85" s="103"/>
      <c r="ND85" s="103"/>
      <c r="NE85" s="103"/>
      <c r="NF85" s="103"/>
      <c r="NG85" s="103"/>
      <c r="NH85" s="103"/>
      <c r="NI85" s="103"/>
      <c r="NJ85" s="103"/>
      <c r="NK85" s="103"/>
      <c r="NL85" s="103"/>
      <c r="NM85" s="103"/>
      <c r="NN85" s="103"/>
      <c r="NO85" s="103"/>
      <c r="NP85" s="103"/>
      <c r="NQ85" s="103"/>
      <c r="NR85" s="103"/>
      <c r="NS85" s="103"/>
      <c r="NT85" s="103"/>
      <c r="NU85" s="103"/>
      <c r="NV85" s="103"/>
      <c r="NW85" s="103"/>
      <c r="NX85" s="103"/>
      <c r="NY85" s="103"/>
      <c r="NZ85" s="103"/>
      <c r="OA85" s="103"/>
      <c r="OB85" s="103"/>
      <c r="OC85" s="103"/>
      <c r="OD85" s="103"/>
      <c r="OE85" s="103"/>
      <c r="OF85" s="103"/>
      <c r="OG85" s="103"/>
      <c r="OH85" s="103"/>
      <c r="OI85" s="103"/>
      <c r="OJ85" s="103"/>
      <c r="OK85" s="103"/>
      <c r="OL85" s="103"/>
      <c r="OM85" s="103"/>
      <c r="ON85" s="103"/>
      <c r="OO85" s="103"/>
      <c r="OP85" s="103"/>
      <c r="OQ85" s="103"/>
      <c r="OR85" s="103"/>
      <c r="OS85" s="103"/>
      <c r="OT85" s="103"/>
      <c r="OU85" s="103"/>
      <c r="OV85" s="103"/>
      <c r="OW85" s="103"/>
      <c r="OX85" s="103"/>
      <c r="OY85" s="103"/>
      <c r="OZ85" s="103"/>
      <c r="PA85" s="103"/>
      <c r="PB85" s="103"/>
      <c r="PC85" s="103"/>
      <c r="PD85" s="103"/>
      <c r="PE85" s="103"/>
      <c r="PF85" s="103"/>
      <c r="PG85" s="103"/>
      <c r="PH85" s="103"/>
      <c r="PI85" s="103"/>
      <c r="PJ85" s="103"/>
      <c r="PK85" s="103"/>
      <c r="PL85" s="103"/>
      <c r="PM85" s="103"/>
      <c r="PN85" s="103"/>
      <c r="PO85" s="103"/>
      <c r="PP85" s="103"/>
      <c r="PQ85" s="103"/>
      <c r="PR85" s="103"/>
      <c r="PS85" s="103"/>
      <c r="PT85" s="103"/>
      <c r="PU85" s="103"/>
      <c r="PV85" s="103"/>
      <c r="PW85" s="103"/>
      <c r="PX85" s="103"/>
      <c r="PY85" s="103"/>
      <c r="PZ85" s="103"/>
      <c r="QA85" s="103"/>
      <c r="QB85" s="103"/>
      <c r="QC85" s="103"/>
      <c r="QD85" s="103"/>
      <c r="QE85" s="103"/>
      <c r="QF85" s="103"/>
      <c r="QG85" s="103"/>
      <c r="QH85" s="103"/>
      <c r="QI85" s="103"/>
      <c r="QJ85" s="103"/>
      <c r="QK85" s="103"/>
      <c r="QL85" s="103"/>
      <c r="QM85" s="103"/>
      <c r="QN85" s="103"/>
      <c r="QO85" s="103"/>
      <c r="QP85" s="103"/>
      <c r="QQ85" s="103"/>
      <c r="QR85" s="103"/>
      <c r="QS85" s="103"/>
      <c r="QT85" s="103"/>
      <c r="QU85" s="103"/>
      <c r="QV85" s="103"/>
      <c r="QW85" s="103"/>
      <c r="QX85" s="103"/>
      <c r="QY85" s="103"/>
      <c r="QZ85" s="103"/>
      <c r="RA85" s="103"/>
      <c r="RB85" s="103"/>
      <c r="RC85" s="103"/>
      <c r="RD85" s="103"/>
      <c r="RE85" s="103"/>
      <c r="RF85" s="103"/>
      <c r="RG85" s="103"/>
      <c r="RH85" s="103"/>
      <c r="RI85" s="103"/>
      <c r="RJ85" s="103"/>
      <c r="RK85" s="103"/>
      <c r="RL85" s="103"/>
      <c r="RM85" s="103"/>
      <c r="RN85" s="103"/>
      <c r="RO85" s="103"/>
      <c r="RP85" s="103"/>
      <c r="RQ85" s="103"/>
      <c r="RR85" s="103"/>
      <c r="RS85" s="103"/>
      <c r="RT85" s="103"/>
      <c r="RU85" s="103"/>
      <c r="RV85" s="103"/>
      <c r="RW85" s="103"/>
      <c r="RX85" s="103"/>
      <c r="RY85" s="103"/>
      <c r="RZ85" s="103"/>
      <c r="SA85" s="103"/>
      <c r="SB85" s="103"/>
      <c r="SC85" s="103"/>
      <c r="SD85" s="103"/>
      <c r="SE85" s="103"/>
      <c r="SF85" s="103"/>
      <c r="SG85" s="103"/>
      <c r="SH85" s="103"/>
      <c r="SI85" s="103"/>
      <c r="SJ85" s="103"/>
      <c r="SK85" s="103"/>
      <c r="SL85" s="103"/>
      <c r="SM85" s="103"/>
      <c r="SN85" s="103"/>
      <c r="SO85" s="103"/>
      <c r="SP85" s="103"/>
      <c r="SQ85" s="103"/>
      <c r="SR85" s="103"/>
      <c r="SS85" s="103"/>
      <c r="ST85" s="103"/>
      <c r="SU85" s="103"/>
      <c r="SV85" s="103"/>
      <c r="SW85" s="103"/>
      <c r="SX85" s="103"/>
      <c r="SY85" s="103"/>
      <c r="SZ85" s="103"/>
      <c r="TA85" s="103"/>
      <c r="TB85" s="103"/>
      <c r="TC85" s="103"/>
      <c r="TD85" s="103"/>
      <c r="TE85" s="103"/>
      <c r="TF85" s="103"/>
      <c r="TG85" s="103"/>
      <c r="TH85" s="103"/>
      <c r="TI85" s="103"/>
      <c r="TJ85" s="103"/>
      <c r="TK85" s="103"/>
      <c r="TL85" s="103"/>
      <c r="TM85" s="103"/>
      <c r="TN85" s="103"/>
      <c r="TO85" s="103"/>
      <c r="TP85" s="103"/>
      <c r="TQ85" s="103"/>
      <c r="TR85" s="103"/>
      <c r="TS85" s="103"/>
      <c r="TT85" s="103"/>
      <c r="TU85" s="103"/>
      <c r="TV85" s="103"/>
      <c r="TW85" s="103"/>
      <c r="TX85" s="103"/>
      <c r="TY85" s="103"/>
      <c r="TZ85" s="103"/>
      <c r="UA85" s="103"/>
      <c r="UB85" s="103"/>
      <c r="UC85" s="103"/>
      <c r="UD85" s="103"/>
      <c r="UE85" s="103"/>
      <c r="UF85" s="103"/>
      <c r="UG85" s="103"/>
      <c r="UH85" s="103"/>
      <c r="UI85" s="103"/>
      <c r="UJ85" s="103"/>
      <c r="UK85" s="103"/>
      <c r="UL85" s="103"/>
      <c r="UM85" s="103"/>
      <c r="UN85" s="103"/>
      <c r="UO85" s="103"/>
      <c r="UP85" s="103"/>
      <c r="UQ85" s="103"/>
      <c r="UR85" s="103"/>
      <c r="US85" s="103"/>
      <c r="UT85" s="103"/>
      <c r="UU85" s="103"/>
      <c r="UV85" s="103"/>
      <c r="UW85" s="103"/>
      <c r="UX85" s="103"/>
      <c r="UY85" s="103"/>
      <c r="UZ85" s="103"/>
      <c r="VA85" s="103"/>
      <c r="VB85" s="103"/>
      <c r="VC85" s="103"/>
      <c r="VD85" s="103"/>
      <c r="VE85" s="103"/>
      <c r="VF85" s="103"/>
      <c r="VG85" s="103"/>
      <c r="VH85" s="103"/>
      <c r="VI85" s="103"/>
      <c r="VJ85" s="103"/>
      <c r="VK85" s="103"/>
      <c r="VL85" s="103"/>
      <c r="VM85" s="103"/>
      <c r="VN85" s="103"/>
      <c r="VO85" s="103"/>
      <c r="VP85" s="103"/>
      <c r="VQ85" s="103"/>
      <c r="VR85" s="103"/>
      <c r="VS85" s="103"/>
      <c r="VT85" s="103"/>
      <c r="VU85" s="103"/>
      <c r="VV85" s="103"/>
      <c r="VW85" s="103"/>
      <c r="VX85" s="103"/>
      <c r="VY85" s="103"/>
      <c r="VZ85" s="103"/>
      <c r="WA85" s="103"/>
      <c r="WB85" s="103"/>
      <c r="WC85" s="103"/>
      <c r="WD85" s="103"/>
      <c r="WE85" s="103"/>
      <c r="WF85" s="103"/>
      <c r="WG85" s="103"/>
      <c r="WH85" s="103"/>
      <c r="WI85" s="103"/>
      <c r="WJ85" s="103"/>
      <c r="WK85" s="103"/>
      <c r="WL85" s="103"/>
      <c r="WM85" s="103"/>
      <c r="WN85" s="103"/>
      <c r="WO85" s="103"/>
      <c r="WP85" s="103"/>
      <c r="WQ85" s="103"/>
      <c r="WR85" s="103"/>
      <c r="WS85" s="103"/>
      <c r="WT85" s="103"/>
      <c r="WU85" s="103"/>
      <c r="WV85" s="103"/>
      <c r="WW85" s="103"/>
      <c r="WX85" s="103"/>
      <c r="WY85" s="103"/>
      <c r="WZ85" s="103"/>
      <c r="XA85" s="103"/>
      <c r="XB85" s="103"/>
      <c r="XC85" s="103"/>
      <c r="XD85" s="103"/>
      <c r="XE85" s="103"/>
      <c r="XF85" s="103"/>
      <c r="XG85" s="103"/>
      <c r="XH85" s="103"/>
      <c r="XI85" s="103"/>
      <c r="XJ85" s="103"/>
      <c r="XK85" s="103"/>
      <c r="XL85" s="103"/>
      <c r="XM85" s="103"/>
      <c r="XN85" s="103"/>
      <c r="XO85" s="103"/>
      <c r="XP85" s="103"/>
      <c r="XQ85" s="103"/>
      <c r="XR85" s="103"/>
      <c r="XS85" s="103"/>
      <c r="XT85" s="103"/>
      <c r="XU85" s="103"/>
      <c r="XV85" s="103"/>
      <c r="XW85" s="103"/>
      <c r="XX85" s="103"/>
      <c r="XY85" s="103"/>
      <c r="XZ85" s="103"/>
      <c r="YA85" s="103"/>
      <c r="YB85" s="103"/>
      <c r="YC85" s="103"/>
      <c r="YD85" s="103"/>
      <c r="YE85" s="103"/>
      <c r="YF85" s="103"/>
      <c r="YG85" s="103"/>
      <c r="YH85" s="103"/>
      <c r="YI85" s="103"/>
      <c r="YJ85" s="103"/>
      <c r="YK85" s="103"/>
      <c r="YL85" s="103"/>
      <c r="YM85" s="103"/>
      <c r="YN85" s="103"/>
      <c r="YO85" s="103"/>
      <c r="YP85" s="103"/>
      <c r="YQ85" s="103"/>
      <c r="YR85" s="103"/>
      <c r="YS85" s="103"/>
      <c r="YT85" s="103"/>
      <c r="YU85" s="103"/>
      <c r="YV85" s="103"/>
      <c r="YW85" s="103"/>
      <c r="YX85" s="103"/>
      <c r="YY85" s="103"/>
      <c r="YZ85" s="103"/>
      <c r="ZA85" s="103"/>
      <c r="ZB85" s="103"/>
      <c r="ZC85" s="103"/>
      <c r="ZD85" s="103"/>
      <c r="ZE85" s="103"/>
      <c r="ZF85" s="103"/>
      <c r="ZG85" s="103"/>
      <c r="ZH85" s="103"/>
      <c r="ZI85" s="103"/>
      <c r="ZJ85" s="103"/>
      <c r="ZK85" s="103"/>
      <c r="ZL85" s="103"/>
      <c r="ZM85" s="103"/>
      <c r="ZN85" s="103"/>
      <c r="ZO85" s="103"/>
      <c r="ZP85" s="103"/>
      <c r="ZQ85" s="103"/>
      <c r="ZR85" s="103"/>
      <c r="ZS85" s="103"/>
      <c r="ZT85" s="103"/>
      <c r="ZU85" s="103"/>
      <c r="ZV85" s="103"/>
      <c r="ZW85" s="103"/>
      <c r="ZX85" s="103"/>
      <c r="ZY85" s="103"/>
      <c r="ZZ85" s="103"/>
      <c r="AAA85" s="103"/>
      <c r="AAB85" s="103"/>
      <c r="AAC85" s="103"/>
      <c r="AAD85" s="103"/>
      <c r="AAE85" s="103"/>
      <c r="AAF85" s="103"/>
      <c r="AAG85" s="103"/>
      <c r="AAH85" s="103"/>
      <c r="AAI85" s="103"/>
      <c r="AAJ85" s="103"/>
      <c r="AAK85" s="103"/>
      <c r="AAL85" s="103"/>
      <c r="AAM85" s="103"/>
      <c r="AAN85" s="103"/>
      <c r="AAO85" s="103"/>
      <c r="AAP85" s="103"/>
      <c r="AAQ85" s="103"/>
      <c r="AAR85" s="103"/>
      <c r="AAS85" s="103"/>
      <c r="AAT85" s="103"/>
      <c r="AAU85" s="103"/>
      <c r="AAV85" s="103"/>
      <c r="AAW85" s="103"/>
      <c r="AAX85" s="103"/>
      <c r="AAY85" s="103"/>
      <c r="AAZ85" s="103"/>
      <c r="ABA85" s="103"/>
      <c r="ABB85" s="103"/>
      <c r="ABC85" s="103"/>
      <c r="ABD85" s="103"/>
      <c r="ABE85" s="103"/>
      <c r="ABF85" s="103"/>
      <c r="ABG85" s="103"/>
      <c r="ABH85" s="103"/>
      <c r="ABI85" s="103"/>
      <c r="ABJ85" s="103"/>
      <c r="ABK85" s="103"/>
      <c r="ABL85" s="103"/>
      <c r="ABM85" s="103"/>
      <c r="ABN85" s="103"/>
      <c r="ABO85" s="103"/>
      <c r="ABP85" s="103"/>
      <c r="ABQ85" s="103"/>
      <c r="ABR85" s="103"/>
      <c r="ABS85" s="103"/>
      <c r="ABT85" s="103"/>
      <c r="ABU85" s="103"/>
      <c r="ABV85" s="103"/>
      <c r="ABW85" s="103"/>
      <c r="ABX85" s="103"/>
      <c r="ABY85" s="103"/>
      <c r="ABZ85" s="103"/>
      <c r="ACA85" s="103"/>
      <c r="ACB85" s="103"/>
      <c r="ACC85" s="103"/>
      <c r="ACD85" s="103"/>
      <c r="ACE85" s="103"/>
      <c r="ACF85" s="103"/>
      <c r="ACG85" s="103"/>
      <c r="ACH85" s="103"/>
      <c r="ACI85" s="103"/>
      <c r="ACJ85" s="103"/>
      <c r="ACK85" s="103"/>
      <c r="ACL85" s="103"/>
      <c r="ACM85" s="103"/>
      <c r="ACN85" s="103"/>
      <c r="ACO85" s="103"/>
      <c r="ACP85" s="103"/>
      <c r="ACQ85" s="103"/>
      <c r="ACR85" s="103"/>
      <c r="ACS85" s="103"/>
      <c r="ACT85" s="103"/>
      <c r="ACU85" s="103"/>
      <c r="ACV85" s="103"/>
      <c r="ACW85" s="103"/>
      <c r="ACX85" s="103"/>
      <c r="ACY85" s="103"/>
      <c r="ACZ85" s="103"/>
      <c r="ADA85" s="103"/>
      <c r="ADB85" s="103"/>
      <c r="ADC85" s="103"/>
      <c r="ADD85" s="103"/>
      <c r="ADE85" s="103"/>
      <c r="ADF85" s="103"/>
      <c r="ADG85" s="103"/>
      <c r="ADH85" s="103"/>
      <c r="ADI85" s="103"/>
      <c r="ADJ85" s="103"/>
      <c r="ADK85" s="103"/>
      <c r="ADL85" s="103"/>
      <c r="ADM85" s="103"/>
      <c r="ADN85" s="103"/>
      <c r="ADO85" s="103"/>
      <c r="ADP85" s="103"/>
      <c r="ADQ85" s="103"/>
      <c r="ADR85" s="103"/>
      <c r="ADS85" s="103"/>
      <c r="ADT85" s="103"/>
      <c r="ADU85" s="103"/>
      <c r="ADV85" s="103"/>
      <c r="ADW85" s="103"/>
      <c r="ADX85" s="103"/>
      <c r="ADY85" s="103"/>
      <c r="ADZ85" s="103"/>
      <c r="AEA85" s="103"/>
      <c r="AEB85" s="103"/>
      <c r="AEC85" s="103"/>
      <c r="AED85" s="103"/>
      <c r="AEE85" s="103"/>
      <c r="AEF85" s="103"/>
      <c r="AEG85" s="103"/>
      <c r="AEH85" s="103"/>
      <c r="AEI85" s="103"/>
      <c r="AEJ85" s="103"/>
      <c r="AEK85" s="103"/>
      <c r="AEL85" s="103"/>
      <c r="AEM85" s="103"/>
      <c r="AEN85" s="103"/>
      <c r="AEO85" s="103"/>
      <c r="AEP85" s="103"/>
      <c r="AEQ85" s="103"/>
      <c r="AER85" s="103"/>
      <c r="AES85" s="103"/>
      <c r="AET85" s="103"/>
      <c r="AEU85" s="103"/>
      <c r="AEV85" s="103"/>
      <c r="AEW85" s="103"/>
      <c r="AEX85" s="103"/>
      <c r="AEY85" s="103"/>
      <c r="AEZ85" s="103"/>
      <c r="AFA85" s="103"/>
      <c r="AFB85" s="103"/>
      <c r="AFC85" s="103"/>
      <c r="AFD85" s="103"/>
      <c r="AFE85" s="103"/>
      <c r="AFF85" s="103"/>
      <c r="AFG85" s="103"/>
      <c r="AFH85" s="103"/>
      <c r="AFI85" s="103"/>
      <c r="AFJ85" s="103"/>
      <c r="AFK85" s="103"/>
      <c r="AFL85" s="103"/>
      <c r="AFM85" s="103"/>
      <c r="AFN85" s="103"/>
      <c r="AFO85" s="103"/>
      <c r="AFP85" s="103"/>
      <c r="AFQ85" s="103"/>
      <c r="AFR85" s="103"/>
      <c r="AFS85" s="103"/>
      <c r="AFT85" s="103"/>
      <c r="AFU85" s="103"/>
      <c r="AFV85" s="103"/>
      <c r="AFW85" s="103"/>
      <c r="AFX85" s="103"/>
      <c r="AFY85" s="103"/>
      <c r="AFZ85" s="103"/>
      <c r="AGA85" s="103"/>
      <c r="AGB85" s="103"/>
      <c r="AGC85" s="103"/>
      <c r="AGD85" s="103"/>
      <c r="AGE85" s="103"/>
      <c r="AGF85" s="103"/>
      <c r="AGG85" s="103"/>
      <c r="AGH85" s="103"/>
      <c r="AGI85" s="103"/>
      <c r="AGJ85" s="103"/>
      <c r="AGK85" s="103"/>
      <c r="AGL85" s="103"/>
      <c r="AGM85" s="103"/>
      <c r="AGN85" s="103"/>
      <c r="AGO85" s="103"/>
      <c r="AGP85" s="103"/>
      <c r="AGQ85" s="103"/>
      <c r="AGR85" s="103"/>
      <c r="AGS85" s="103"/>
      <c r="AGT85" s="103"/>
      <c r="AGU85" s="103"/>
      <c r="AGV85" s="103"/>
      <c r="AGW85" s="103"/>
      <c r="AGX85" s="103"/>
      <c r="AGY85" s="103"/>
      <c r="AGZ85" s="103"/>
      <c r="AHA85" s="103"/>
      <c r="AHB85" s="103"/>
      <c r="AHC85" s="103"/>
      <c r="AHD85" s="103"/>
      <c r="AHE85" s="103"/>
      <c r="AHF85" s="103"/>
      <c r="AHG85" s="103"/>
      <c r="AHH85" s="103"/>
      <c r="AHI85" s="103"/>
      <c r="AHJ85" s="103"/>
      <c r="AHK85" s="103"/>
      <c r="AHL85" s="103"/>
      <c r="AHM85" s="103"/>
      <c r="AHN85" s="103"/>
      <c r="AHO85" s="103"/>
      <c r="AHP85" s="103"/>
      <c r="AHQ85" s="103"/>
      <c r="AHR85" s="103"/>
      <c r="AHS85" s="103"/>
      <c r="AHT85" s="103"/>
      <c r="AHU85" s="103"/>
      <c r="AHV85" s="103"/>
      <c r="AHW85" s="103"/>
      <c r="AHX85" s="103"/>
      <c r="AHY85" s="103"/>
      <c r="AHZ85" s="103"/>
      <c r="AIA85" s="103"/>
      <c r="AIB85" s="103"/>
      <c r="AIC85" s="103"/>
      <c r="AID85" s="103"/>
      <c r="AIE85" s="103"/>
      <c r="AIF85" s="103"/>
      <c r="AIG85" s="103"/>
      <c r="AIH85" s="103"/>
      <c r="AII85" s="103"/>
      <c r="AIJ85" s="103"/>
      <c r="AIK85" s="103"/>
      <c r="AIL85" s="103"/>
      <c r="AIM85" s="103"/>
      <c r="AIN85" s="103"/>
      <c r="AIO85" s="103"/>
      <c r="AIP85" s="103"/>
      <c r="AIQ85" s="103"/>
      <c r="AIR85" s="103"/>
      <c r="AIS85" s="103"/>
      <c r="AIT85" s="103"/>
      <c r="AIU85" s="103"/>
      <c r="AIV85" s="103"/>
      <c r="AIW85" s="103"/>
      <c r="AIX85" s="103"/>
      <c r="AIY85" s="103"/>
      <c r="AIZ85" s="103"/>
      <c r="AJA85" s="103"/>
      <c r="AJB85" s="103"/>
      <c r="AJC85" s="103"/>
      <c r="AJD85" s="103"/>
      <c r="AJE85" s="103"/>
      <c r="AJF85" s="103"/>
      <c r="AJG85" s="103"/>
      <c r="AJH85" s="103"/>
      <c r="AJI85" s="103"/>
      <c r="AJJ85" s="103"/>
      <c r="AJK85" s="103"/>
      <c r="AJL85" s="103"/>
      <c r="AJM85" s="103"/>
      <c r="AJN85" s="103"/>
      <c r="AJO85" s="103"/>
      <c r="AJP85" s="103"/>
      <c r="AJQ85" s="103"/>
      <c r="AJR85" s="103"/>
      <c r="AJS85" s="103"/>
      <c r="AJT85" s="103"/>
      <c r="AJU85" s="103"/>
      <c r="AJV85" s="103"/>
      <c r="AJW85" s="103"/>
      <c r="AJX85" s="103"/>
      <c r="AJY85" s="103"/>
      <c r="AJZ85" s="103"/>
      <c r="AKA85" s="103"/>
      <c r="AKB85" s="103"/>
      <c r="AKC85" s="103"/>
      <c r="AKD85" s="103"/>
      <c r="AKE85" s="103"/>
      <c r="AKF85" s="103"/>
      <c r="AKG85" s="103"/>
      <c r="AKH85" s="103"/>
      <c r="AKI85" s="103"/>
      <c r="AKJ85" s="103"/>
      <c r="AKK85" s="103"/>
      <c r="AKL85" s="103"/>
      <c r="AKM85" s="103"/>
      <c r="AKN85" s="103"/>
      <c r="AKO85" s="103"/>
      <c r="AKP85" s="103"/>
      <c r="AKQ85" s="103"/>
      <c r="AKR85" s="103"/>
      <c r="AKS85" s="103"/>
      <c r="AKT85" s="103"/>
      <c r="AKU85" s="103"/>
      <c r="AKV85" s="103"/>
      <c r="AKW85" s="103"/>
      <c r="AKX85" s="103"/>
      <c r="AKY85" s="103"/>
      <c r="AKZ85" s="103"/>
      <c r="ALA85" s="103"/>
      <c r="ALB85" s="103"/>
      <c r="ALC85" s="103"/>
      <c r="ALD85" s="103"/>
      <c r="ALE85" s="103"/>
      <c r="ALF85" s="103"/>
      <c r="ALG85" s="103"/>
      <c r="ALH85" s="103"/>
      <c r="ALI85" s="103"/>
      <c r="ALJ85" s="103"/>
      <c r="ALK85" s="103"/>
      <c r="ALL85" s="103"/>
      <c r="ALM85" s="103"/>
      <c r="ALN85" s="103"/>
      <c r="ALO85" s="103"/>
      <c r="ALP85" s="103"/>
      <c r="ALQ85" s="103"/>
      <c r="ALR85" s="103"/>
      <c r="ALS85" s="103"/>
      <c r="ALT85" s="103"/>
      <c r="ALU85" s="103"/>
      <c r="ALV85" s="103"/>
      <c r="ALW85" s="103"/>
      <c r="ALX85" s="103"/>
      <c r="ALY85" s="103"/>
      <c r="ALZ85" s="103"/>
      <c r="AMA85" s="103"/>
      <c r="AMB85" s="103"/>
      <c r="AMC85" s="103"/>
      <c r="AMD85" s="103"/>
      <c r="AME85" s="103"/>
      <c r="AMF85" s="103"/>
      <c r="AMG85" s="103"/>
      <c r="AMH85" s="103"/>
      <c r="AMI85" s="103"/>
      <c r="AMJ85" s="103"/>
      <c r="AMK85" s="103"/>
      <c r="AML85" s="103"/>
      <c r="AMM85" s="103"/>
      <c r="AMN85" s="103"/>
      <c r="AMO85" s="103"/>
      <c r="AMP85" s="103"/>
      <c r="AMQ85" s="103"/>
      <c r="AMR85" s="103"/>
      <c r="AMS85" s="103"/>
      <c r="AMT85" s="103"/>
      <c r="AMU85" s="103"/>
      <c r="AMV85" s="103"/>
      <c r="AMW85" s="103"/>
      <c r="AMX85" s="103"/>
      <c r="AMY85" s="103"/>
      <c r="AMZ85" s="103"/>
      <c r="ANA85" s="103"/>
      <c r="ANB85" s="103"/>
      <c r="ANC85" s="103"/>
      <c r="AND85" s="103"/>
      <c r="ANE85" s="103"/>
      <c r="ANF85" s="103"/>
      <c r="ANG85" s="103"/>
      <c r="ANH85" s="103"/>
      <c r="ANI85" s="103"/>
      <c r="ANJ85" s="103"/>
      <c r="ANK85" s="103"/>
      <c r="ANL85" s="103"/>
      <c r="ANM85" s="103"/>
      <c r="ANN85" s="103"/>
      <c r="ANO85" s="103"/>
      <c r="ANP85" s="103"/>
      <c r="ANQ85" s="103"/>
      <c r="ANR85" s="103"/>
      <c r="ANS85" s="103"/>
      <c r="ANT85" s="103"/>
      <c r="ANU85" s="103"/>
      <c r="ANV85" s="103"/>
      <c r="ANW85" s="103"/>
      <c r="ANX85" s="103"/>
      <c r="ANY85" s="103"/>
      <c r="ANZ85" s="103"/>
      <c r="AOA85" s="103"/>
      <c r="AOB85" s="103"/>
      <c r="AOC85" s="103"/>
      <c r="AOD85" s="103"/>
      <c r="AOE85" s="103"/>
      <c r="AOF85" s="103"/>
      <c r="AOG85" s="103"/>
      <c r="AOH85" s="103"/>
      <c r="AOI85" s="103"/>
      <c r="AOJ85" s="103"/>
      <c r="AOK85" s="103"/>
      <c r="AOL85" s="103"/>
      <c r="AOM85" s="103"/>
      <c r="AON85" s="103"/>
      <c r="AOO85" s="103"/>
      <c r="AOP85" s="103"/>
      <c r="AOQ85" s="103"/>
      <c r="AOR85" s="103"/>
      <c r="AOS85" s="103"/>
      <c r="AOT85" s="103"/>
      <c r="AOU85" s="103"/>
      <c r="AOV85" s="103"/>
      <c r="AOW85" s="103"/>
      <c r="AOX85" s="103"/>
      <c r="AOY85" s="103"/>
      <c r="AOZ85" s="103"/>
      <c r="APA85" s="103"/>
      <c r="APB85" s="103"/>
      <c r="APC85" s="103"/>
      <c r="APD85" s="103"/>
      <c r="APE85" s="103"/>
      <c r="APF85" s="103"/>
      <c r="APG85" s="103"/>
      <c r="APH85" s="103"/>
      <c r="API85" s="103"/>
      <c r="APJ85" s="103"/>
      <c r="APK85" s="103"/>
      <c r="APL85" s="103"/>
      <c r="APM85" s="103"/>
      <c r="APN85" s="103"/>
      <c r="APO85" s="103"/>
      <c r="APP85" s="103"/>
      <c r="APQ85" s="103"/>
      <c r="APR85" s="103"/>
      <c r="APS85" s="103"/>
      <c r="APT85" s="103"/>
      <c r="APU85" s="103"/>
      <c r="APV85" s="103"/>
      <c r="APW85" s="103"/>
      <c r="APX85" s="103"/>
      <c r="APY85" s="103"/>
      <c r="APZ85" s="103"/>
      <c r="AQA85" s="103"/>
      <c r="AQB85" s="103"/>
      <c r="AQC85" s="103"/>
      <c r="AQD85" s="103"/>
      <c r="AQE85" s="103"/>
      <c r="AQF85" s="103"/>
      <c r="AQG85" s="103"/>
      <c r="AQH85" s="103"/>
      <c r="AQI85" s="103"/>
      <c r="AQJ85" s="103"/>
      <c r="AQK85" s="103"/>
      <c r="AQL85" s="103"/>
      <c r="AQM85" s="103"/>
      <c r="AQN85" s="103"/>
      <c r="AQO85" s="103"/>
      <c r="AQP85" s="103"/>
      <c r="AQQ85" s="103"/>
      <c r="AQR85" s="103"/>
      <c r="AQS85" s="103"/>
      <c r="AQT85" s="103"/>
      <c r="AQU85" s="103"/>
      <c r="AQV85" s="103"/>
      <c r="AQW85" s="103"/>
      <c r="AQX85" s="103"/>
      <c r="AQY85" s="103"/>
      <c r="AQZ85" s="103"/>
      <c r="ARA85" s="103"/>
      <c r="ARB85" s="103"/>
      <c r="ARC85" s="103"/>
      <c r="ARD85" s="103"/>
      <c r="ARE85" s="103"/>
      <c r="ARF85" s="103"/>
      <c r="ARG85" s="103"/>
      <c r="ARH85" s="103"/>
      <c r="ARI85" s="103"/>
      <c r="ARJ85" s="103"/>
      <c r="ARK85" s="103"/>
      <c r="ARL85" s="103"/>
      <c r="ARM85" s="103"/>
      <c r="ARN85" s="103"/>
      <c r="ARO85" s="103"/>
      <c r="ARP85" s="103"/>
      <c r="ARQ85" s="103"/>
      <c r="ARR85" s="103"/>
      <c r="ARS85" s="103"/>
      <c r="ART85" s="103"/>
      <c r="ARU85" s="103"/>
      <c r="ARV85" s="103"/>
      <c r="ARW85" s="103"/>
      <c r="ARX85" s="103"/>
      <c r="ARY85" s="103"/>
      <c r="ARZ85" s="103"/>
      <c r="ASA85" s="103"/>
      <c r="ASB85" s="103"/>
      <c r="ASC85" s="103"/>
      <c r="ASD85" s="103"/>
      <c r="ASE85" s="103"/>
      <c r="ASF85" s="103"/>
      <c r="ASG85" s="103"/>
      <c r="ASH85" s="103"/>
      <c r="ASI85" s="103"/>
      <c r="ASJ85" s="103"/>
      <c r="ASK85" s="103"/>
      <c r="ASL85" s="103"/>
      <c r="ASM85" s="103"/>
      <c r="ASN85" s="103"/>
      <c r="ASO85" s="103"/>
      <c r="ASP85" s="103"/>
      <c r="ASQ85" s="103"/>
      <c r="ASR85" s="103"/>
      <c r="ASS85" s="103"/>
      <c r="AST85" s="103"/>
      <c r="ASU85" s="103"/>
      <c r="ASV85" s="103"/>
      <c r="ASW85" s="103"/>
      <c r="ASX85" s="103"/>
      <c r="ASY85" s="103"/>
      <c r="ASZ85" s="103"/>
      <c r="ATA85" s="103"/>
      <c r="ATB85" s="103"/>
      <c r="ATC85" s="103"/>
      <c r="ATD85" s="103"/>
      <c r="ATE85" s="103"/>
      <c r="ATF85" s="103"/>
      <c r="ATG85" s="103"/>
      <c r="ATH85" s="103"/>
      <c r="ATI85" s="103"/>
      <c r="ATJ85" s="103"/>
      <c r="ATK85" s="103"/>
      <c r="ATL85" s="103"/>
      <c r="ATM85" s="103"/>
      <c r="ATN85" s="103"/>
      <c r="ATO85" s="103"/>
      <c r="ATP85" s="103"/>
      <c r="ATQ85" s="103"/>
      <c r="ATR85" s="103"/>
      <c r="ATS85" s="103"/>
      <c r="ATT85" s="103"/>
      <c r="ATU85" s="103"/>
      <c r="ATV85" s="103"/>
      <c r="ATW85" s="103"/>
      <c r="ATX85" s="103"/>
      <c r="ATY85" s="103"/>
      <c r="ATZ85" s="103"/>
      <c r="AUA85" s="103"/>
      <c r="AUB85" s="103"/>
      <c r="AUC85" s="103"/>
      <c r="AUD85" s="103"/>
      <c r="AUE85" s="103"/>
      <c r="AUF85" s="103"/>
      <c r="AUG85" s="103"/>
      <c r="AUH85" s="103"/>
      <c r="AUI85" s="103"/>
      <c r="AUJ85" s="103"/>
      <c r="AUK85" s="103"/>
      <c r="AUL85" s="103"/>
      <c r="AUM85" s="103"/>
      <c r="AUN85" s="103"/>
      <c r="AUO85" s="103"/>
      <c r="AUP85" s="103"/>
      <c r="AUQ85" s="103"/>
      <c r="AUR85" s="103"/>
      <c r="AUS85" s="103"/>
      <c r="AUT85" s="103"/>
      <c r="AUU85" s="103"/>
      <c r="AUV85" s="103"/>
      <c r="AUW85" s="103"/>
      <c r="AUX85" s="103"/>
      <c r="AUY85" s="103"/>
      <c r="AUZ85" s="103"/>
      <c r="AVA85" s="103"/>
      <c r="AVB85" s="103"/>
      <c r="AVC85" s="103"/>
      <c r="AVD85" s="103"/>
      <c r="AVE85" s="103"/>
      <c r="AVF85" s="103"/>
      <c r="AVG85" s="103"/>
      <c r="AVH85" s="103"/>
      <c r="AVI85" s="103"/>
      <c r="AVJ85" s="103"/>
      <c r="AVK85" s="103"/>
      <c r="AVL85" s="103"/>
      <c r="AVM85" s="103"/>
      <c r="AVN85" s="103"/>
      <c r="AVO85" s="103"/>
      <c r="AVP85" s="103"/>
      <c r="AVQ85" s="103"/>
      <c r="AVR85" s="103"/>
      <c r="AVS85" s="103"/>
      <c r="AVT85" s="103"/>
      <c r="AVU85" s="103"/>
      <c r="AVV85" s="103"/>
      <c r="AVW85" s="103"/>
      <c r="AVX85" s="103"/>
      <c r="AVY85" s="103"/>
      <c r="AVZ85" s="103"/>
      <c r="AWA85" s="103"/>
      <c r="AWB85" s="103"/>
      <c r="AWC85" s="103"/>
      <c r="AWD85" s="103"/>
      <c r="AWE85" s="103"/>
      <c r="AWF85" s="103"/>
      <c r="AWG85" s="103"/>
      <c r="AWH85" s="103"/>
      <c r="AWI85" s="103"/>
      <c r="AWJ85" s="103"/>
      <c r="AWK85" s="103"/>
      <c r="AWL85" s="103"/>
      <c r="AWM85" s="103"/>
      <c r="AWN85" s="103"/>
      <c r="AWO85" s="103"/>
      <c r="AWP85" s="103"/>
      <c r="AWQ85" s="103"/>
      <c r="AWR85" s="103"/>
      <c r="AWS85" s="103"/>
      <c r="AWT85" s="103"/>
      <c r="AWU85" s="103"/>
      <c r="AWV85" s="103"/>
      <c r="AWW85" s="103"/>
      <c r="AWX85" s="103"/>
      <c r="AWY85" s="103"/>
      <c r="AWZ85" s="103"/>
      <c r="AXA85" s="103"/>
      <c r="AXB85" s="103"/>
      <c r="AXC85" s="103"/>
      <c r="AXD85" s="103"/>
      <c r="AXE85" s="103"/>
      <c r="AXF85" s="103"/>
      <c r="AXG85" s="103"/>
      <c r="AXH85" s="103"/>
      <c r="AXI85" s="103"/>
      <c r="AXJ85" s="103"/>
      <c r="AXK85" s="103"/>
      <c r="AXL85" s="103"/>
      <c r="AXM85" s="103"/>
      <c r="AXN85" s="103"/>
      <c r="AXO85" s="103"/>
      <c r="AXP85" s="103"/>
      <c r="AXQ85" s="103"/>
      <c r="AXR85" s="103"/>
      <c r="AXS85" s="103"/>
      <c r="AXT85" s="103"/>
      <c r="AXU85" s="103"/>
      <c r="AXV85" s="103"/>
      <c r="AXW85" s="103"/>
      <c r="AXX85" s="103"/>
      <c r="AXY85" s="103"/>
      <c r="AXZ85" s="103"/>
      <c r="AYA85" s="103"/>
      <c r="AYB85" s="103"/>
      <c r="AYC85" s="103"/>
      <c r="AYD85" s="103"/>
      <c r="AYE85" s="103"/>
      <c r="AYF85" s="103"/>
      <c r="AYG85" s="103"/>
      <c r="AYH85" s="103"/>
      <c r="AYI85" s="103"/>
      <c r="AYJ85" s="103"/>
      <c r="AYK85" s="103"/>
      <c r="AYL85" s="103"/>
      <c r="AYM85" s="103"/>
      <c r="AYN85" s="103"/>
      <c r="AYO85" s="103"/>
      <c r="AYP85" s="103"/>
      <c r="AYQ85" s="103"/>
      <c r="AYR85" s="103"/>
      <c r="AYS85" s="103"/>
      <c r="AYT85" s="103"/>
      <c r="AYU85" s="103"/>
      <c r="AYV85" s="103"/>
      <c r="AYW85" s="103"/>
      <c r="AYX85" s="103"/>
      <c r="AYY85" s="103"/>
      <c r="AYZ85" s="103"/>
      <c r="AZA85" s="103"/>
      <c r="AZB85" s="103"/>
      <c r="AZC85" s="103"/>
      <c r="AZD85" s="103"/>
      <c r="AZE85" s="103"/>
      <c r="AZF85" s="103"/>
      <c r="AZG85" s="103"/>
      <c r="AZH85" s="103"/>
      <c r="AZI85" s="103"/>
      <c r="AZJ85" s="103"/>
      <c r="AZK85" s="103"/>
      <c r="AZL85" s="103"/>
      <c r="AZM85" s="103"/>
      <c r="AZN85" s="103"/>
      <c r="AZO85" s="103"/>
      <c r="AZP85" s="103"/>
      <c r="AZQ85" s="103"/>
      <c r="AZR85" s="103"/>
      <c r="AZS85" s="103"/>
      <c r="AZT85" s="103"/>
      <c r="AZU85" s="103"/>
      <c r="AZV85" s="103"/>
      <c r="AZW85" s="103"/>
      <c r="AZX85" s="103"/>
      <c r="AZY85" s="103"/>
      <c r="AZZ85" s="103"/>
      <c r="BAA85" s="103"/>
      <c r="BAB85" s="103"/>
      <c r="BAC85" s="103"/>
      <c r="BAD85" s="103"/>
      <c r="BAE85" s="103"/>
      <c r="BAF85" s="103"/>
      <c r="BAG85" s="103"/>
      <c r="BAH85" s="103"/>
      <c r="BAI85" s="103"/>
      <c r="BAJ85" s="103"/>
      <c r="BAK85" s="103"/>
      <c r="BAL85" s="103"/>
      <c r="BAM85" s="103"/>
      <c r="BAN85" s="103"/>
      <c r="BAO85" s="103"/>
      <c r="BAP85" s="103"/>
      <c r="BAQ85" s="103"/>
      <c r="BAR85" s="103"/>
      <c r="BAS85" s="103"/>
      <c r="BAT85" s="103"/>
      <c r="BAU85" s="103"/>
      <c r="BAV85" s="103"/>
      <c r="BAW85" s="103"/>
      <c r="BAX85" s="103"/>
      <c r="BAY85" s="103"/>
      <c r="BAZ85" s="103"/>
      <c r="BBA85" s="103"/>
      <c r="BBB85" s="103"/>
      <c r="BBC85" s="103"/>
      <c r="BBD85" s="103"/>
      <c r="BBE85" s="103"/>
      <c r="BBF85" s="103"/>
      <c r="BBG85" s="103"/>
      <c r="BBH85" s="103"/>
      <c r="BBI85" s="103"/>
      <c r="BBJ85" s="103"/>
      <c r="BBK85" s="103"/>
      <c r="BBL85" s="103"/>
      <c r="BBM85" s="103"/>
      <c r="BBN85" s="103"/>
      <c r="BBO85" s="103"/>
      <c r="BBP85" s="103"/>
      <c r="BBQ85" s="103"/>
      <c r="BBR85" s="103"/>
      <c r="BBS85" s="103"/>
      <c r="BBT85" s="103"/>
      <c r="BBU85" s="103"/>
      <c r="BBV85" s="103"/>
      <c r="BBW85" s="103"/>
      <c r="BBX85" s="103"/>
      <c r="BBY85" s="103"/>
      <c r="BBZ85" s="103"/>
      <c r="BCA85" s="103"/>
      <c r="BCB85" s="103"/>
      <c r="BCC85" s="103"/>
      <c r="BCD85" s="103"/>
      <c r="BCE85" s="103"/>
      <c r="BCF85" s="103"/>
      <c r="BCG85" s="103"/>
      <c r="BCH85" s="103"/>
      <c r="BCI85" s="103"/>
      <c r="BCJ85" s="103"/>
      <c r="BCK85" s="103"/>
      <c r="BCL85" s="103"/>
      <c r="BCM85" s="103"/>
      <c r="BCN85" s="103"/>
      <c r="BCO85" s="103"/>
      <c r="BCP85" s="103"/>
      <c r="BCQ85" s="103"/>
      <c r="BCR85" s="103"/>
      <c r="BCS85" s="103"/>
      <c r="BCT85" s="103"/>
      <c r="BCU85" s="103"/>
      <c r="BCV85" s="103"/>
      <c r="BCW85" s="103"/>
      <c r="BCX85" s="103"/>
      <c r="BCY85" s="103"/>
      <c r="BCZ85" s="103"/>
      <c r="BDA85" s="103"/>
      <c r="BDB85" s="103"/>
      <c r="BDC85" s="103"/>
      <c r="BDD85" s="103"/>
      <c r="BDE85" s="103"/>
      <c r="BDF85" s="103"/>
      <c r="BDG85" s="103"/>
      <c r="BDH85" s="103"/>
      <c r="BDI85" s="103"/>
      <c r="BDJ85" s="103"/>
      <c r="BDK85" s="103"/>
      <c r="BDL85" s="103"/>
      <c r="BDM85" s="103"/>
      <c r="BDN85" s="103"/>
      <c r="BDO85" s="103"/>
      <c r="BDP85" s="103"/>
      <c r="BDQ85" s="103"/>
      <c r="BDR85" s="103"/>
      <c r="BDS85" s="103"/>
      <c r="BDT85" s="103"/>
      <c r="BDU85" s="103"/>
      <c r="BDV85" s="103"/>
      <c r="BDW85" s="103"/>
      <c r="BDX85" s="103"/>
      <c r="BDY85" s="103"/>
      <c r="BDZ85" s="103"/>
      <c r="BEA85" s="103"/>
      <c r="BEB85" s="103"/>
      <c r="BEC85" s="103"/>
      <c r="BED85" s="103"/>
      <c r="BEE85" s="103"/>
      <c r="BEF85" s="103"/>
      <c r="BEG85" s="103"/>
      <c r="BEH85" s="103"/>
      <c r="BEI85" s="103"/>
      <c r="BEJ85" s="103"/>
      <c r="BEK85" s="103"/>
      <c r="BEL85" s="103"/>
      <c r="BEM85" s="103"/>
      <c r="BEN85" s="103"/>
      <c r="BEO85" s="103"/>
      <c r="BEP85" s="103"/>
      <c r="BEQ85" s="103"/>
      <c r="BER85" s="103"/>
      <c r="BES85" s="103"/>
      <c r="BET85" s="103"/>
      <c r="BEU85" s="103"/>
      <c r="BEV85" s="103"/>
      <c r="BEW85" s="103"/>
      <c r="BEX85" s="103"/>
      <c r="BEY85" s="103"/>
      <c r="BEZ85" s="103"/>
      <c r="BFA85" s="103"/>
      <c r="BFB85" s="103"/>
      <c r="BFC85" s="103"/>
      <c r="BFD85" s="103"/>
      <c r="BFE85" s="103"/>
      <c r="BFF85" s="103"/>
      <c r="BFG85" s="103"/>
      <c r="BFH85" s="103"/>
      <c r="BFI85" s="103"/>
      <c r="BFJ85" s="103"/>
      <c r="BFK85" s="103"/>
      <c r="BFL85" s="103"/>
      <c r="BFM85" s="103"/>
      <c r="BFN85" s="103"/>
      <c r="BFO85" s="103"/>
      <c r="BFP85" s="103"/>
      <c r="BFQ85" s="103"/>
      <c r="BFR85" s="103"/>
      <c r="BFS85" s="103"/>
      <c r="BFT85" s="103"/>
      <c r="BFU85" s="103"/>
      <c r="BFV85" s="103"/>
      <c r="BFW85" s="103"/>
      <c r="BFX85" s="103"/>
      <c r="BFY85" s="103"/>
      <c r="BFZ85" s="103"/>
      <c r="BGA85" s="103"/>
      <c r="BGB85" s="103"/>
      <c r="BGC85" s="103"/>
      <c r="BGD85" s="103"/>
      <c r="BGE85" s="103"/>
      <c r="BGF85" s="103"/>
      <c r="BGG85" s="103"/>
      <c r="BGH85" s="103"/>
      <c r="BGI85" s="103"/>
      <c r="BGJ85" s="103"/>
      <c r="BGK85" s="103"/>
      <c r="BGL85" s="103"/>
      <c r="BGM85" s="103"/>
      <c r="BGN85" s="103"/>
      <c r="BGO85" s="103"/>
      <c r="BGP85" s="103"/>
      <c r="BGQ85" s="103"/>
      <c r="BGR85" s="103"/>
      <c r="BGS85" s="103"/>
      <c r="BGT85" s="103"/>
      <c r="BGU85" s="103"/>
      <c r="BGV85" s="103"/>
      <c r="BGW85" s="103"/>
      <c r="BGX85" s="103"/>
      <c r="BGY85" s="103"/>
      <c r="BGZ85" s="103"/>
      <c r="BHA85" s="103"/>
      <c r="BHB85" s="103"/>
      <c r="BHC85" s="103"/>
      <c r="BHD85" s="103"/>
      <c r="BHE85" s="103"/>
      <c r="BHF85" s="103"/>
      <c r="BHG85" s="103"/>
      <c r="BHH85" s="103"/>
      <c r="BHI85" s="103"/>
      <c r="BHJ85" s="103"/>
      <c r="BHK85" s="103"/>
      <c r="BHL85" s="103"/>
      <c r="BHM85" s="103"/>
      <c r="BHN85" s="103"/>
      <c r="BHO85" s="103"/>
      <c r="BHP85" s="103"/>
      <c r="BHQ85" s="103"/>
      <c r="BHR85" s="103"/>
      <c r="BHS85" s="103"/>
      <c r="BHT85" s="103"/>
      <c r="BHU85" s="103"/>
      <c r="BHV85" s="103"/>
      <c r="BHW85" s="103"/>
      <c r="BHX85" s="103"/>
      <c r="BHY85" s="103"/>
      <c r="BHZ85" s="103"/>
      <c r="BIA85" s="103"/>
      <c r="BIB85" s="103"/>
      <c r="BIC85" s="103"/>
      <c r="BID85" s="103"/>
      <c r="BIE85" s="103"/>
      <c r="BIF85" s="103"/>
      <c r="BIG85" s="103"/>
      <c r="BIH85" s="103"/>
      <c r="BII85" s="103"/>
      <c r="BIJ85" s="103"/>
      <c r="BIK85" s="103"/>
      <c r="BIL85" s="103"/>
      <c r="BIM85" s="103"/>
      <c r="BIN85" s="103"/>
      <c r="BIO85" s="103"/>
      <c r="BIP85" s="103"/>
      <c r="BIQ85" s="103"/>
      <c r="BIR85" s="103"/>
      <c r="BIS85" s="103"/>
      <c r="BIT85" s="103"/>
      <c r="BIU85" s="103"/>
      <c r="BIV85" s="103"/>
      <c r="BIW85" s="103"/>
      <c r="BIX85" s="103"/>
      <c r="BIY85" s="103"/>
      <c r="BIZ85" s="103"/>
      <c r="BJA85" s="103"/>
      <c r="BJB85" s="103"/>
      <c r="BJC85" s="103"/>
      <c r="BJD85" s="103"/>
      <c r="BJE85" s="103"/>
      <c r="BJF85" s="103"/>
      <c r="BJG85" s="103"/>
      <c r="BJH85" s="103"/>
      <c r="BJI85" s="103"/>
      <c r="BJJ85" s="103"/>
      <c r="BJK85" s="103"/>
      <c r="BJL85" s="103"/>
      <c r="BJM85" s="103"/>
      <c r="BJN85" s="103"/>
      <c r="BJO85" s="103"/>
      <c r="BJP85" s="103"/>
      <c r="BJQ85" s="103"/>
      <c r="BJR85" s="103"/>
      <c r="BJS85" s="103"/>
      <c r="BJT85" s="103"/>
      <c r="BJU85" s="103"/>
      <c r="BJV85" s="103"/>
      <c r="BJW85" s="103"/>
      <c r="BJX85" s="103"/>
      <c r="BJY85" s="103"/>
      <c r="BJZ85" s="103"/>
      <c r="BKA85" s="103"/>
      <c r="BKB85" s="103"/>
      <c r="BKC85" s="103"/>
      <c r="BKD85" s="103"/>
      <c r="BKE85" s="103"/>
      <c r="BKF85" s="103"/>
      <c r="BKG85" s="103"/>
      <c r="BKH85" s="103"/>
      <c r="BKI85" s="103"/>
      <c r="BKJ85" s="103"/>
      <c r="BKK85" s="103"/>
      <c r="BKL85" s="103"/>
      <c r="BKM85" s="103"/>
      <c r="BKN85" s="103"/>
      <c r="BKO85" s="103"/>
      <c r="BKP85" s="103"/>
      <c r="BKQ85" s="103"/>
      <c r="BKR85" s="103"/>
      <c r="BKS85" s="103"/>
      <c r="BKT85" s="103"/>
      <c r="BKU85" s="103"/>
      <c r="BKV85" s="103"/>
      <c r="BKW85" s="103"/>
      <c r="BKX85" s="103"/>
      <c r="BKY85" s="103"/>
      <c r="BKZ85" s="103"/>
      <c r="BLA85" s="103"/>
      <c r="BLB85" s="103"/>
      <c r="BLC85" s="103"/>
      <c r="BLD85" s="103"/>
      <c r="BLE85" s="103"/>
      <c r="BLF85" s="103"/>
      <c r="BLG85" s="103"/>
      <c r="BLH85" s="103"/>
      <c r="BLI85" s="103"/>
      <c r="BLJ85" s="103"/>
      <c r="BLK85" s="103"/>
      <c r="BLL85" s="103"/>
      <c r="BLM85" s="103"/>
      <c r="BLN85" s="103"/>
      <c r="BLO85" s="103"/>
      <c r="BLP85" s="103"/>
      <c r="BLQ85" s="103"/>
      <c r="BLR85" s="103"/>
      <c r="BLS85" s="103"/>
      <c r="BLT85" s="103"/>
      <c r="BLU85" s="103"/>
      <c r="BLV85" s="103"/>
      <c r="BLW85" s="103"/>
      <c r="BLX85" s="103"/>
      <c r="BLY85" s="103"/>
      <c r="BLZ85" s="103"/>
      <c r="BMA85" s="103"/>
      <c r="BMB85" s="103"/>
      <c r="BMC85" s="103"/>
      <c r="BMD85" s="103"/>
      <c r="BME85" s="103"/>
      <c r="BMF85" s="103"/>
      <c r="BMG85" s="103"/>
      <c r="BMH85" s="103"/>
      <c r="BMI85" s="103"/>
      <c r="BMJ85" s="103"/>
      <c r="BMK85" s="103"/>
      <c r="BML85" s="103"/>
      <c r="BMM85" s="103"/>
      <c r="BMN85" s="103"/>
      <c r="BMO85" s="103"/>
      <c r="BMP85" s="103"/>
      <c r="BMQ85" s="103"/>
      <c r="BMR85" s="103"/>
      <c r="BMS85" s="103"/>
      <c r="BMT85" s="103"/>
      <c r="BMU85" s="103"/>
      <c r="BMV85" s="103"/>
      <c r="BMW85" s="103"/>
      <c r="BMX85" s="103"/>
      <c r="BMY85" s="103"/>
      <c r="BMZ85" s="103"/>
      <c r="BNA85" s="103"/>
      <c r="BNB85" s="103"/>
      <c r="BNC85" s="103"/>
      <c r="BND85" s="103"/>
      <c r="BNE85" s="103"/>
      <c r="BNF85" s="103"/>
      <c r="BNG85" s="103"/>
      <c r="BNH85" s="103"/>
      <c r="BNI85" s="103"/>
      <c r="BNJ85" s="103"/>
      <c r="BNK85" s="103"/>
      <c r="BNL85" s="103"/>
      <c r="BNM85" s="103"/>
      <c r="BNN85" s="103"/>
      <c r="BNO85" s="103"/>
      <c r="BNP85" s="103"/>
      <c r="BNQ85" s="103"/>
      <c r="BNR85" s="103"/>
      <c r="BNS85" s="103"/>
      <c r="BNT85" s="103"/>
      <c r="BNU85" s="103"/>
      <c r="BNV85" s="103"/>
      <c r="BNW85" s="103"/>
      <c r="BNX85" s="103"/>
      <c r="BNY85" s="103"/>
      <c r="BNZ85" s="103"/>
      <c r="BOA85" s="103"/>
      <c r="BOB85" s="103"/>
      <c r="BOC85" s="103"/>
      <c r="BOD85" s="103"/>
      <c r="BOE85" s="103"/>
      <c r="BOF85" s="103"/>
      <c r="BOG85" s="103"/>
      <c r="BOH85" s="103"/>
      <c r="BOI85" s="103"/>
      <c r="BOJ85" s="103"/>
      <c r="BOK85" s="103"/>
      <c r="BOL85" s="103"/>
      <c r="BOM85" s="103"/>
      <c r="BON85" s="103"/>
      <c r="BOO85" s="103"/>
      <c r="BOP85" s="103"/>
      <c r="BOQ85" s="103"/>
      <c r="BOR85" s="103"/>
      <c r="BOS85" s="103"/>
      <c r="BOT85" s="103"/>
      <c r="BOU85" s="103"/>
      <c r="BOV85" s="103"/>
      <c r="BOW85" s="103"/>
      <c r="BOX85" s="103"/>
      <c r="BOY85" s="103"/>
      <c r="BOZ85" s="103"/>
      <c r="BPA85" s="103"/>
      <c r="BPB85" s="103"/>
      <c r="BPC85" s="103"/>
      <c r="BPD85" s="103"/>
      <c r="BPE85" s="103"/>
      <c r="BPF85" s="103"/>
      <c r="BPG85" s="103"/>
      <c r="BPH85" s="103"/>
      <c r="BPI85" s="103"/>
      <c r="BPJ85" s="103"/>
      <c r="BPK85" s="103"/>
      <c r="BPL85" s="103"/>
      <c r="BPM85" s="103"/>
      <c r="BPN85" s="103"/>
      <c r="BPO85" s="103"/>
      <c r="BPP85" s="103"/>
      <c r="BPQ85" s="103"/>
      <c r="BPR85" s="103"/>
      <c r="BPS85" s="103"/>
      <c r="BPT85" s="103"/>
      <c r="BPU85" s="103"/>
      <c r="BPV85" s="103"/>
      <c r="BPW85" s="103"/>
      <c r="BPX85" s="103"/>
      <c r="BPY85" s="103"/>
      <c r="BPZ85" s="103"/>
      <c r="BQA85" s="103"/>
      <c r="BQB85" s="103"/>
      <c r="BQC85" s="103"/>
      <c r="BQD85" s="103"/>
      <c r="BQE85" s="103"/>
      <c r="BQF85" s="103"/>
      <c r="BQG85" s="103"/>
      <c r="BQH85" s="103"/>
      <c r="BQI85" s="103"/>
      <c r="BQJ85" s="103"/>
      <c r="BQK85" s="103"/>
      <c r="BQL85" s="103"/>
      <c r="BQM85" s="103"/>
      <c r="BQN85" s="103"/>
      <c r="BQO85" s="103"/>
      <c r="BQP85" s="103"/>
      <c r="BQQ85" s="103"/>
      <c r="BQR85" s="103"/>
      <c r="BQS85" s="103"/>
      <c r="BQT85" s="103"/>
      <c r="BQU85" s="103"/>
      <c r="BQV85" s="103"/>
      <c r="BQW85" s="103"/>
      <c r="BQX85" s="103"/>
      <c r="BQY85" s="103"/>
      <c r="BQZ85" s="103"/>
      <c r="BRA85" s="103"/>
      <c r="BRB85" s="103"/>
      <c r="BRC85" s="103"/>
      <c r="BRD85" s="103"/>
      <c r="BRE85" s="103"/>
      <c r="BRF85" s="103"/>
      <c r="BRG85" s="103"/>
      <c r="BRH85" s="103"/>
      <c r="BRI85" s="103"/>
      <c r="BRJ85" s="103"/>
      <c r="BRK85" s="103"/>
      <c r="BRL85" s="103"/>
      <c r="BRM85" s="103"/>
      <c r="BRN85" s="103"/>
      <c r="BRO85" s="103"/>
      <c r="BRP85" s="103"/>
      <c r="BRQ85" s="103"/>
      <c r="BRR85" s="103"/>
      <c r="BRS85" s="103"/>
      <c r="BRT85" s="103"/>
      <c r="BRU85" s="103"/>
      <c r="BRV85" s="103"/>
      <c r="BRW85" s="103"/>
      <c r="BRX85" s="103"/>
      <c r="BRY85" s="103"/>
      <c r="BRZ85" s="103"/>
      <c r="BSA85" s="103"/>
      <c r="BSB85" s="103"/>
      <c r="BSC85" s="103"/>
      <c r="BSD85" s="103"/>
      <c r="BSE85" s="103"/>
      <c r="BSF85" s="103"/>
      <c r="BSG85" s="103"/>
      <c r="BSH85" s="103"/>
      <c r="BSI85" s="103"/>
      <c r="BSJ85" s="103"/>
      <c r="BSK85" s="103"/>
      <c r="BSL85" s="103"/>
      <c r="BSM85" s="103"/>
      <c r="BSN85" s="103"/>
      <c r="BSO85" s="103"/>
      <c r="BSP85" s="103"/>
      <c r="BSQ85" s="103"/>
      <c r="BSR85" s="103"/>
      <c r="BSS85" s="103"/>
      <c r="BST85" s="103"/>
      <c r="BSU85" s="103"/>
      <c r="BSV85" s="103"/>
      <c r="BSW85" s="103"/>
      <c r="BSX85" s="103"/>
      <c r="BSY85" s="103"/>
      <c r="BSZ85" s="103"/>
      <c r="BTA85" s="103"/>
      <c r="BTB85" s="103"/>
      <c r="BTC85" s="103"/>
      <c r="BTD85" s="103"/>
      <c r="BTE85" s="103"/>
      <c r="BTF85" s="103"/>
      <c r="BTG85" s="103"/>
      <c r="BTH85" s="103"/>
      <c r="BTI85" s="103"/>
      <c r="BTJ85" s="103"/>
      <c r="BTK85" s="103"/>
      <c r="BTL85" s="103"/>
      <c r="BTM85" s="103"/>
      <c r="BTN85" s="103"/>
      <c r="BTO85" s="103"/>
      <c r="BTP85" s="103"/>
      <c r="BTQ85" s="103"/>
      <c r="BTR85" s="103"/>
      <c r="BTS85" s="103"/>
      <c r="BTT85" s="103"/>
      <c r="BTU85" s="103"/>
      <c r="BTV85" s="103"/>
      <c r="BTW85" s="103"/>
      <c r="BTX85" s="103"/>
      <c r="BTY85" s="103"/>
      <c r="BTZ85" s="103"/>
      <c r="BUA85" s="103"/>
      <c r="BUB85" s="103"/>
      <c r="BUC85" s="103"/>
      <c r="BUD85" s="103"/>
      <c r="BUE85" s="103"/>
      <c r="BUF85" s="103"/>
      <c r="BUG85" s="103"/>
      <c r="BUH85" s="103"/>
      <c r="BUI85" s="103"/>
      <c r="BUJ85" s="103"/>
      <c r="BUK85" s="103"/>
      <c r="BUL85" s="103"/>
      <c r="BUM85" s="103"/>
      <c r="BUN85" s="103"/>
      <c r="BUO85" s="103"/>
      <c r="BUP85" s="103"/>
      <c r="BUQ85" s="103"/>
      <c r="BUR85" s="103"/>
      <c r="BUS85" s="103"/>
      <c r="BUT85" s="103"/>
      <c r="BUU85" s="103"/>
      <c r="BUV85" s="103"/>
      <c r="BUW85" s="103"/>
      <c r="BUX85" s="103"/>
      <c r="BUY85" s="103"/>
      <c r="BUZ85" s="103"/>
      <c r="BVA85" s="103"/>
      <c r="BVB85" s="103"/>
      <c r="BVC85" s="103"/>
      <c r="BVD85" s="103"/>
      <c r="BVE85" s="103"/>
      <c r="BVF85" s="103"/>
      <c r="BVG85" s="103"/>
      <c r="BVH85" s="103"/>
      <c r="BVI85" s="103"/>
      <c r="BVJ85" s="103"/>
      <c r="BVK85" s="103"/>
      <c r="BVL85" s="103"/>
      <c r="BVM85" s="103"/>
      <c r="BVN85" s="103"/>
      <c r="BVO85" s="103"/>
      <c r="BVP85" s="103"/>
      <c r="BVQ85" s="103"/>
      <c r="BVR85" s="103"/>
      <c r="BVS85" s="103"/>
      <c r="BVT85" s="103"/>
      <c r="BVU85" s="103"/>
      <c r="BVV85" s="103"/>
      <c r="BVW85" s="103"/>
      <c r="BVX85" s="103"/>
      <c r="BVY85" s="103"/>
      <c r="BVZ85" s="103"/>
      <c r="BWA85" s="103"/>
      <c r="BWB85" s="103"/>
      <c r="BWC85" s="103"/>
      <c r="BWD85" s="103"/>
      <c r="BWE85" s="103"/>
      <c r="BWF85" s="103"/>
      <c r="BWG85" s="103"/>
      <c r="BWH85" s="103"/>
      <c r="BWI85" s="103"/>
      <c r="BWJ85" s="103"/>
      <c r="BWK85" s="103"/>
      <c r="BWL85" s="103"/>
      <c r="BWM85" s="103"/>
      <c r="BWN85" s="103"/>
      <c r="BWO85" s="103"/>
      <c r="BWP85" s="103"/>
      <c r="BWQ85" s="103"/>
      <c r="BWR85" s="103"/>
      <c r="BWS85" s="103"/>
      <c r="BWT85" s="103"/>
      <c r="BWU85" s="103"/>
      <c r="BWV85" s="103"/>
      <c r="BWW85" s="103"/>
      <c r="BWX85" s="103"/>
      <c r="BWY85" s="103"/>
      <c r="BWZ85" s="103"/>
      <c r="BXA85" s="103"/>
      <c r="BXB85" s="103"/>
      <c r="BXC85" s="103"/>
      <c r="BXD85" s="103"/>
      <c r="BXE85" s="103"/>
      <c r="BXF85" s="103"/>
      <c r="BXG85" s="103"/>
      <c r="BXH85" s="103"/>
      <c r="BXI85" s="103"/>
      <c r="BXJ85" s="103"/>
      <c r="BXK85" s="103"/>
      <c r="BXL85" s="103"/>
      <c r="BXM85" s="103"/>
      <c r="BXN85" s="103"/>
      <c r="BXO85" s="103"/>
      <c r="BXP85" s="103"/>
      <c r="BXQ85" s="103"/>
      <c r="BXR85" s="103"/>
      <c r="BXS85" s="103"/>
      <c r="BXT85" s="103"/>
      <c r="BXU85" s="103"/>
      <c r="BXV85" s="103"/>
      <c r="BXW85" s="103"/>
      <c r="BXX85" s="103"/>
      <c r="BXY85" s="103"/>
      <c r="BXZ85" s="103"/>
      <c r="BYA85" s="103"/>
      <c r="BYB85" s="103"/>
      <c r="BYC85" s="103"/>
      <c r="BYD85" s="103"/>
      <c r="BYE85" s="103"/>
      <c r="BYF85" s="103"/>
      <c r="BYG85" s="103"/>
      <c r="BYH85" s="103"/>
      <c r="BYI85" s="103"/>
      <c r="BYJ85" s="103"/>
      <c r="BYK85" s="103"/>
      <c r="BYL85" s="103"/>
      <c r="BYM85" s="103"/>
      <c r="BYN85" s="103"/>
      <c r="BYO85" s="103"/>
      <c r="BYP85" s="103"/>
      <c r="BYQ85" s="103"/>
      <c r="BYR85" s="103"/>
      <c r="BYS85" s="103"/>
      <c r="BYT85" s="103"/>
      <c r="BYU85" s="103"/>
      <c r="BYV85" s="103"/>
      <c r="BYW85" s="103"/>
      <c r="BYX85" s="103"/>
      <c r="BYY85" s="103"/>
      <c r="BYZ85" s="103"/>
      <c r="BZA85" s="103"/>
      <c r="BZB85" s="103"/>
      <c r="BZC85" s="103"/>
      <c r="BZD85" s="103"/>
      <c r="BZE85" s="103"/>
      <c r="BZF85" s="103"/>
      <c r="BZG85" s="103"/>
      <c r="BZH85" s="103"/>
      <c r="BZI85" s="103"/>
      <c r="BZJ85" s="103"/>
      <c r="BZK85" s="103"/>
      <c r="BZL85" s="103"/>
      <c r="BZM85" s="103"/>
      <c r="BZN85" s="103"/>
      <c r="BZO85" s="103"/>
      <c r="BZP85" s="103"/>
      <c r="BZQ85" s="103"/>
      <c r="BZR85" s="103"/>
      <c r="BZS85" s="103"/>
      <c r="BZT85" s="103"/>
      <c r="BZU85" s="103"/>
      <c r="BZV85" s="103"/>
      <c r="BZW85" s="103"/>
      <c r="BZX85" s="103"/>
      <c r="BZY85" s="103"/>
      <c r="BZZ85" s="103"/>
      <c r="CAA85" s="103"/>
      <c r="CAB85" s="103"/>
      <c r="CAC85" s="103"/>
      <c r="CAD85" s="103"/>
      <c r="CAE85" s="103"/>
      <c r="CAF85" s="103"/>
      <c r="CAG85" s="103"/>
      <c r="CAH85" s="103"/>
      <c r="CAI85" s="103"/>
      <c r="CAJ85" s="103"/>
      <c r="CAK85" s="103"/>
      <c r="CAL85" s="103"/>
      <c r="CAM85" s="103"/>
      <c r="CAN85" s="103"/>
      <c r="CAO85" s="103"/>
      <c r="CAP85" s="103"/>
      <c r="CAQ85" s="103"/>
      <c r="CAR85" s="103"/>
      <c r="CAS85" s="103"/>
      <c r="CAT85" s="103"/>
      <c r="CAU85" s="103"/>
      <c r="CAV85" s="103"/>
      <c r="CAW85" s="103"/>
      <c r="CAX85" s="103"/>
      <c r="CAY85" s="103"/>
      <c r="CAZ85" s="103"/>
      <c r="CBA85" s="103"/>
      <c r="CBB85" s="103"/>
      <c r="CBC85" s="103"/>
      <c r="CBD85" s="103"/>
      <c r="CBE85" s="103"/>
      <c r="CBF85" s="103"/>
      <c r="CBG85" s="103"/>
      <c r="CBH85" s="103"/>
      <c r="CBI85" s="103"/>
      <c r="CBJ85" s="103"/>
      <c r="CBK85" s="103"/>
      <c r="CBL85" s="103"/>
      <c r="CBM85" s="103"/>
      <c r="CBN85" s="103"/>
      <c r="CBO85" s="103"/>
      <c r="CBP85" s="103"/>
      <c r="CBQ85" s="103"/>
      <c r="CBR85" s="103"/>
      <c r="CBS85" s="103"/>
      <c r="CBT85" s="103"/>
      <c r="CBU85" s="103"/>
      <c r="CBV85" s="103"/>
      <c r="CBW85" s="103"/>
      <c r="CBX85" s="103"/>
      <c r="CBY85" s="103"/>
      <c r="CBZ85" s="103"/>
      <c r="CCA85" s="103"/>
      <c r="CCB85" s="103"/>
      <c r="CCC85" s="103"/>
      <c r="CCD85" s="103"/>
      <c r="CCE85" s="103"/>
      <c r="CCF85" s="103"/>
      <c r="CCG85" s="103"/>
      <c r="CCH85" s="103"/>
      <c r="CCI85" s="103"/>
      <c r="CCJ85" s="103"/>
      <c r="CCK85" s="103"/>
      <c r="CCL85" s="103"/>
      <c r="CCM85" s="103"/>
      <c r="CCN85" s="103"/>
      <c r="CCO85" s="103"/>
      <c r="CCP85" s="103"/>
      <c r="CCQ85" s="103"/>
      <c r="CCR85" s="103"/>
      <c r="CCS85" s="103"/>
      <c r="CCT85" s="103"/>
      <c r="CCU85" s="103"/>
      <c r="CCV85" s="103"/>
      <c r="CCW85" s="103"/>
      <c r="CCX85" s="103"/>
      <c r="CCY85" s="103"/>
      <c r="CCZ85" s="103"/>
      <c r="CDA85" s="103"/>
      <c r="CDB85" s="103"/>
      <c r="CDC85" s="103"/>
      <c r="CDD85" s="103"/>
      <c r="CDE85" s="103"/>
      <c r="CDF85" s="103"/>
      <c r="CDG85" s="103"/>
      <c r="CDH85" s="103"/>
      <c r="CDI85" s="103"/>
      <c r="CDJ85" s="103"/>
      <c r="CDK85" s="103"/>
      <c r="CDL85" s="103"/>
      <c r="CDM85" s="103"/>
      <c r="CDN85" s="103"/>
      <c r="CDO85" s="103"/>
      <c r="CDP85" s="103"/>
      <c r="CDQ85" s="103"/>
      <c r="CDR85" s="103"/>
      <c r="CDS85" s="103"/>
      <c r="CDT85" s="103"/>
      <c r="CDU85" s="103"/>
      <c r="CDV85" s="103"/>
      <c r="CDW85" s="103"/>
      <c r="CDX85" s="103"/>
      <c r="CDY85" s="103"/>
      <c r="CDZ85" s="103"/>
      <c r="CEA85" s="103"/>
      <c r="CEB85" s="103"/>
      <c r="CEC85" s="103"/>
      <c r="CED85" s="103"/>
      <c r="CEE85" s="103"/>
      <c r="CEF85" s="103"/>
      <c r="CEG85" s="103"/>
      <c r="CEH85" s="103"/>
      <c r="CEI85" s="103"/>
      <c r="CEJ85" s="103"/>
      <c r="CEK85" s="103"/>
      <c r="CEL85" s="103"/>
      <c r="CEM85" s="103"/>
      <c r="CEN85" s="103"/>
      <c r="CEO85" s="103"/>
      <c r="CEP85" s="103"/>
      <c r="CEQ85" s="103"/>
      <c r="CER85" s="103"/>
      <c r="CES85" s="103"/>
      <c r="CET85" s="103"/>
      <c r="CEU85" s="103"/>
      <c r="CEV85" s="103"/>
      <c r="CEW85" s="103"/>
      <c r="CEX85" s="103"/>
      <c r="CEY85" s="103"/>
      <c r="CEZ85" s="103"/>
      <c r="CFA85" s="103"/>
      <c r="CFB85" s="103"/>
      <c r="CFC85" s="103"/>
      <c r="CFD85" s="103"/>
      <c r="CFE85" s="103"/>
      <c r="CFF85" s="103"/>
      <c r="CFG85" s="103"/>
      <c r="CFH85" s="103"/>
      <c r="CFI85" s="103"/>
      <c r="CFJ85" s="103"/>
      <c r="CFK85" s="103"/>
      <c r="CFL85" s="103"/>
      <c r="CFM85" s="103"/>
      <c r="CFN85" s="103"/>
      <c r="CFO85" s="103"/>
      <c r="CFP85" s="103"/>
      <c r="CFQ85" s="103"/>
      <c r="CFR85" s="103"/>
      <c r="CFS85" s="103"/>
      <c r="CFT85" s="103"/>
      <c r="CFU85" s="103"/>
      <c r="CFV85" s="103"/>
      <c r="CFW85" s="103"/>
      <c r="CFX85" s="103"/>
      <c r="CFY85" s="103"/>
      <c r="CFZ85" s="103"/>
      <c r="CGA85" s="103"/>
      <c r="CGB85" s="103"/>
      <c r="CGC85" s="103"/>
      <c r="CGD85" s="103"/>
      <c r="CGE85" s="103"/>
      <c r="CGF85" s="103"/>
      <c r="CGG85" s="103"/>
      <c r="CGH85" s="103"/>
      <c r="CGI85" s="103"/>
      <c r="CGJ85" s="103"/>
      <c r="CGK85" s="103"/>
      <c r="CGL85" s="103"/>
      <c r="CGM85" s="103"/>
      <c r="CGN85" s="103"/>
      <c r="CGO85" s="103"/>
      <c r="CGP85" s="103"/>
      <c r="CGQ85" s="103"/>
      <c r="CGR85" s="103"/>
      <c r="CGS85" s="103"/>
      <c r="CGT85" s="103"/>
      <c r="CGU85" s="103"/>
      <c r="CGV85" s="103"/>
      <c r="CGW85" s="103"/>
      <c r="CGX85" s="103"/>
      <c r="CGY85" s="103"/>
      <c r="CGZ85" s="103"/>
      <c r="CHA85" s="103"/>
      <c r="CHB85" s="103"/>
      <c r="CHC85" s="103"/>
      <c r="CHD85" s="103"/>
      <c r="CHE85" s="103"/>
      <c r="CHF85" s="103"/>
      <c r="CHG85" s="103"/>
      <c r="CHH85" s="103"/>
      <c r="CHI85" s="103"/>
      <c r="CHJ85" s="103"/>
      <c r="CHK85" s="103"/>
      <c r="CHL85" s="103"/>
      <c r="CHM85" s="103"/>
      <c r="CHN85" s="103"/>
      <c r="CHO85" s="103"/>
      <c r="CHP85" s="103"/>
      <c r="CHQ85" s="103"/>
      <c r="CHR85" s="103"/>
      <c r="CHS85" s="103"/>
      <c r="CHT85" s="103"/>
      <c r="CHU85" s="103"/>
      <c r="CHV85" s="103"/>
      <c r="CHW85" s="103"/>
      <c r="CHX85" s="103"/>
      <c r="CHY85" s="103"/>
      <c r="CHZ85" s="103"/>
      <c r="CIA85" s="103"/>
      <c r="CIB85" s="103"/>
      <c r="CIC85" s="103"/>
      <c r="CID85" s="103"/>
      <c r="CIE85" s="103"/>
      <c r="CIF85" s="103"/>
      <c r="CIG85" s="103"/>
      <c r="CIH85" s="103"/>
      <c r="CII85" s="103"/>
      <c r="CIJ85" s="103"/>
      <c r="CIK85" s="103"/>
      <c r="CIL85" s="103"/>
      <c r="CIM85" s="103"/>
      <c r="CIN85" s="103"/>
      <c r="CIO85" s="103"/>
      <c r="CIP85" s="103"/>
      <c r="CIQ85" s="103"/>
      <c r="CIR85" s="103"/>
      <c r="CIS85" s="103"/>
      <c r="CIT85" s="103"/>
      <c r="CIU85" s="103"/>
      <c r="CIV85" s="103"/>
      <c r="CIW85" s="103"/>
      <c r="CIX85" s="103"/>
      <c r="CIY85" s="103"/>
      <c r="CIZ85" s="103"/>
      <c r="CJA85" s="103"/>
      <c r="CJB85" s="103"/>
      <c r="CJC85" s="103"/>
      <c r="CJD85" s="103"/>
      <c r="CJE85" s="103"/>
      <c r="CJF85" s="103"/>
      <c r="CJG85" s="103"/>
      <c r="CJH85" s="103"/>
      <c r="CJI85" s="103"/>
      <c r="CJJ85" s="103"/>
      <c r="CJK85" s="103"/>
      <c r="CJL85" s="103"/>
      <c r="CJM85" s="103"/>
      <c r="CJN85" s="103"/>
      <c r="CJO85" s="103"/>
      <c r="CJP85" s="103"/>
      <c r="CJQ85" s="103"/>
      <c r="CJR85" s="103"/>
      <c r="CJS85" s="103"/>
      <c r="CJT85" s="103"/>
      <c r="CJU85" s="103"/>
      <c r="CJV85" s="103"/>
      <c r="CJW85" s="103"/>
      <c r="CJX85" s="103"/>
      <c r="CJY85" s="103"/>
      <c r="CJZ85" s="103"/>
      <c r="CKA85" s="103"/>
      <c r="CKB85" s="103"/>
      <c r="CKC85" s="103"/>
      <c r="CKD85" s="103"/>
      <c r="CKE85" s="103"/>
      <c r="CKF85" s="103"/>
      <c r="CKG85" s="103"/>
      <c r="CKH85" s="103"/>
      <c r="CKI85" s="103"/>
      <c r="CKJ85" s="103"/>
      <c r="CKK85" s="103"/>
      <c r="CKL85" s="103"/>
      <c r="CKM85" s="103"/>
      <c r="CKN85" s="103"/>
      <c r="CKO85" s="103"/>
      <c r="CKP85" s="103"/>
      <c r="CKQ85" s="103"/>
      <c r="CKR85" s="103"/>
      <c r="CKS85" s="103"/>
      <c r="CKT85" s="103"/>
      <c r="CKU85" s="103"/>
      <c r="CKV85" s="103"/>
      <c r="CKW85" s="103"/>
      <c r="CKX85" s="103"/>
      <c r="CKY85" s="103"/>
      <c r="CKZ85" s="103"/>
      <c r="CLA85" s="103"/>
      <c r="CLB85" s="103"/>
      <c r="CLC85" s="103"/>
      <c r="CLD85" s="103"/>
      <c r="CLE85" s="103"/>
      <c r="CLF85" s="103"/>
      <c r="CLG85" s="103"/>
      <c r="CLH85" s="103"/>
      <c r="CLI85" s="103"/>
      <c r="CLJ85" s="103"/>
      <c r="CLK85" s="103"/>
      <c r="CLL85" s="103"/>
      <c r="CLM85" s="103"/>
      <c r="CLN85" s="103"/>
      <c r="CLO85" s="103"/>
      <c r="CLP85" s="103"/>
      <c r="CLQ85" s="103"/>
      <c r="CLR85" s="103"/>
      <c r="CLS85" s="103"/>
      <c r="CLT85" s="103"/>
      <c r="CLU85" s="103"/>
      <c r="CLV85" s="103"/>
      <c r="CLW85" s="103"/>
      <c r="CLX85" s="103"/>
      <c r="CLY85" s="103"/>
      <c r="CLZ85" s="103"/>
      <c r="CMA85" s="103"/>
      <c r="CMB85" s="103"/>
      <c r="CMC85" s="103"/>
      <c r="CMD85" s="103"/>
      <c r="CME85" s="103"/>
      <c r="CMF85" s="103"/>
      <c r="CMG85" s="103"/>
      <c r="CMH85" s="103"/>
      <c r="CMI85" s="103"/>
      <c r="CMJ85" s="103"/>
      <c r="CMK85" s="103"/>
      <c r="CML85" s="103"/>
      <c r="CMM85" s="103"/>
      <c r="CMN85" s="103"/>
      <c r="CMO85" s="103"/>
      <c r="CMP85" s="103"/>
      <c r="CMQ85" s="103"/>
      <c r="CMR85" s="103"/>
      <c r="CMS85" s="103"/>
      <c r="CMT85" s="103"/>
      <c r="CMU85" s="103"/>
      <c r="CMV85" s="103"/>
      <c r="CMW85" s="103"/>
      <c r="CMX85" s="103"/>
      <c r="CMY85" s="103"/>
      <c r="CMZ85" s="103"/>
      <c r="CNA85" s="103"/>
      <c r="CNB85" s="103"/>
      <c r="CNC85" s="103"/>
      <c r="CND85" s="103"/>
      <c r="CNE85" s="103"/>
      <c r="CNF85" s="103"/>
      <c r="CNG85" s="103"/>
      <c r="CNH85" s="103"/>
      <c r="CNI85" s="103"/>
      <c r="CNJ85" s="103"/>
      <c r="CNK85" s="103"/>
      <c r="CNL85" s="103"/>
      <c r="CNM85" s="103"/>
      <c r="CNN85" s="103"/>
      <c r="CNO85" s="103"/>
      <c r="CNP85" s="103"/>
      <c r="CNQ85" s="103"/>
      <c r="CNR85" s="103"/>
      <c r="CNS85" s="103"/>
      <c r="CNT85" s="103"/>
      <c r="CNU85" s="103"/>
      <c r="CNV85" s="103"/>
      <c r="CNW85" s="103"/>
      <c r="CNX85" s="103"/>
      <c r="CNY85" s="103"/>
      <c r="CNZ85" s="103"/>
      <c r="COA85" s="103"/>
      <c r="COB85" s="103"/>
      <c r="COC85" s="103"/>
      <c r="COD85" s="103"/>
      <c r="COE85" s="103"/>
      <c r="COF85" s="103"/>
      <c r="COG85" s="103"/>
      <c r="COH85" s="103"/>
      <c r="COI85" s="103"/>
      <c r="COJ85" s="103"/>
      <c r="COK85" s="103"/>
      <c r="COL85" s="103"/>
      <c r="COM85" s="103"/>
      <c r="CON85" s="103"/>
      <c r="COO85" s="103"/>
      <c r="COP85" s="103"/>
      <c r="COQ85" s="103"/>
      <c r="COR85" s="103"/>
      <c r="COS85" s="103"/>
      <c r="COT85" s="103"/>
      <c r="COU85" s="103"/>
      <c r="COV85" s="103"/>
      <c r="COW85" s="103"/>
      <c r="COX85" s="103"/>
      <c r="COY85" s="103"/>
      <c r="COZ85" s="103"/>
      <c r="CPA85" s="103"/>
      <c r="CPB85" s="103"/>
      <c r="CPC85" s="103"/>
      <c r="CPD85" s="103"/>
      <c r="CPE85" s="103"/>
      <c r="CPF85" s="103"/>
      <c r="CPG85" s="103"/>
      <c r="CPH85" s="103"/>
      <c r="CPI85" s="103"/>
      <c r="CPJ85" s="103"/>
      <c r="CPK85" s="103"/>
      <c r="CPL85" s="103"/>
      <c r="CPM85" s="103"/>
      <c r="CPN85" s="103"/>
      <c r="CPO85" s="103"/>
      <c r="CPP85" s="103"/>
      <c r="CPQ85" s="103"/>
      <c r="CPR85" s="103"/>
      <c r="CPS85" s="103"/>
      <c r="CPT85" s="103"/>
      <c r="CPU85" s="103"/>
      <c r="CPV85" s="103"/>
      <c r="CPW85" s="103"/>
      <c r="CPX85" s="103"/>
      <c r="CPY85" s="103"/>
      <c r="CPZ85" s="103"/>
      <c r="CQA85" s="103"/>
      <c r="CQB85" s="103"/>
      <c r="CQC85" s="103"/>
      <c r="CQD85" s="103"/>
      <c r="CQE85" s="103"/>
      <c r="CQF85" s="103"/>
      <c r="CQG85" s="103"/>
      <c r="CQH85" s="103"/>
      <c r="CQI85" s="103"/>
      <c r="CQJ85" s="103"/>
      <c r="CQK85" s="103"/>
      <c r="CQL85" s="103"/>
      <c r="CQM85" s="103"/>
      <c r="CQN85" s="103"/>
      <c r="CQO85" s="103"/>
      <c r="CQP85" s="103"/>
      <c r="CQQ85" s="103"/>
      <c r="CQR85" s="103"/>
      <c r="CQS85" s="103"/>
      <c r="CQT85" s="103"/>
      <c r="CQU85" s="103"/>
      <c r="CQV85" s="103"/>
      <c r="CQW85" s="103"/>
      <c r="CQX85" s="103"/>
      <c r="CQY85" s="103"/>
      <c r="CQZ85" s="103"/>
      <c r="CRA85" s="103"/>
      <c r="CRB85" s="103"/>
      <c r="CRC85" s="103"/>
      <c r="CRD85" s="103"/>
      <c r="CRE85" s="103"/>
      <c r="CRF85" s="103"/>
      <c r="CRG85" s="103"/>
      <c r="CRH85" s="103"/>
      <c r="CRI85" s="103"/>
      <c r="CRJ85" s="103"/>
      <c r="CRK85" s="103"/>
      <c r="CRL85" s="103"/>
      <c r="CRM85" s="103"/>
      <c r="CRN85" s="103"/>
      <c r="CRO85" s="103"/>
      <c r="CRP85" s="103"/>
      <c r="CRQ85" s="103"/>
      <c r="CRR85" s="103"/>
      <c r="CRS85" s="103"/>
      <c r="CRT85" s="103"/>
      <c r="CRU85" s="103"/>
      <c r="CRV85" s="103"/>
      <c r="CRW85" s="103"/>
      <c r="CRX85" s="103"/>
      <c r="CRY85" s="103"/>
      <c r="CRZ85" s="103"/>
      <c r="CSA85" s="103"/>
      <c r="CSB85" s="103"/>
      <c r="CSC85" s="103"/>
      <c r="CSD85" s="103"/>
      <c r="CSE85" s="103"/>
      <c r="CSF85" s="103"/>
      <c r="CSG85" s="103"/>
      <c r="CSH85" s="103"/>
      <c r="CSI85" s="103"/>
      <c r="CSJ85" s="103"/>
      <c r="CSK85" s="103"/>
      <c r="CSL85" s="103"/>
      <c r="CSM85" s="103"/>
      <c r="CSN85" s="103"/>
      <c r="CSO85" s="103"/>
      <c r="CSP85" s="103"/>
      <c r="CSQ85" s="103"/>
      <c r="CSR85" s="103"/>
      <c r="CSS85" s="103"/>
      <c r="CST85" s="103"/>
      <c r="CSU85" s="103"/>
      <c r="CSV85" s="103"/>
      <c r="CSW85" s="103"/>
      <c r="CSX85" s="103"/>
      <c r="CSY85" s="103"/>
      <c r="CSZ85" s="103"/>
      <c r="CTA85" s="103"/>
      <c r="CTB85" s="103"/>
      <c r="CTC85" s="103"/>
      <c r="CTD85" s="103"/>
      <c r="CTE85" s="103"/>
      <c r="CTF85" s="103"/>
      <c r="CTG85" s="103"/>
      <c r="CTH85" s="103"/>
      <c r="CTI85" s="103"/>
      <c r="CTJ85" s="103"/>
      <c r="CTK85" s="103"/>
      <c r="CTL85" s="103"/>
      <c r="CTM85" s="103"/>
      <c r="CTN85" s="103"/>
      <c r="CTO85" s="103"/>
      <c r="CTP85" s="103"/>
      <c r="CTQ85" s="103"/>
      <c r="CTR85" s="103"/>
      <c r="CTS85" s="103"/>
      <c r="CTT85" s="103"/>
      <c r="CTU85" s="103"/>
      <c r="CTV85" s="103"/>
      <c r="CTW85" s="103"/>
      <c r="CTX85" s="103"/>
      <c r="CTY85" s="103"/>
      <c r="CTZ85" s="103"/>
      <c r="CUA85" s="103"/>
      <c r="CUB85" s="103"/>
      <c r="CUC85" s="103"/>
      <c r="CUD85" s="103"/>
      <c r="CUE85" s="103"/>
      <c r="CUF85" s="103"/>
      <c r="CUG85" s="103"/>
      <c r="CUH85" s="103"/>
      <c r="CUI85" s="103"/>
      <c r="CUJ85" s="103"/>
      <c r="CUK85" s="103"/>
      <c r="CUL85" s="103"/>
      <c r="CUM85" s="103"/>
      <c r="CUN85" s="103"/>
      <c r="CUO85" s="103"/>
      <c r="CUP85" s="103"/>
      <c r="CUQ85" s="103"/>
      <c r="CUR85" s="103"/>
      <c r="CUS85" s="103"/>
      <c r="CUT85" s="103"/>
      <c r="CUU85" s="103"/>
      <c r="CUV85" s="103"/>
      <c r="CUW85" s="103"/>
      <c r="CUX85" s="103"/>
      <c r="CUY85" s="103"/>
      <c r="CUZ85" s="103"/>
      <c r="CVA85" s="103"/>
      <c r="CVB85" s="103"/>
      <c r="CVC85" s="103"/>
      <c r="CVD85" s="103"/>
      <c r="CVE85" s="103"/>
      <c r="CVF85" s="103"/>
      <c r="CVG85" s="103"/>
      <c r="CVH85" s="103"/>
      <c r="CVI85" s="103"/>
      <c r="CVJ85" s="103"/>
      <c r="CVK85" s="103"/>
      <c r="CVL85" s="103"/>
      <c r="CVM85" s="103"/>
      <c r="CVN85" s="103"/>
      <c r="CVO85" s="103"/>
      <c r="CVP85" s="103"/>
      <c r="CVQ85" s="103"/>
      <c r="CVR85" s="103"/>
      <c r="CVS85" s="103"/>
      <c r="CVT85" s="103"/>
      <c r="CVU85" s="103"/>
      <c r="CVV85" s="103"/>
      <c r="CVW85" s="103"/>
      <c r="CVX85" s="103"/>
      <c r="CVY85" s="103"/>
      <c r="CVZ85" s="103"/>
      <c r="CWA85" s="103"/>
      <c r="CWB85" s="103"/>
      <c r="CWC85" s="103"/>
      <c r="CWD85" s="103"/>
      <c r="CWE85" s="103"/>
      <c r="CWF85" s="103"/>
      <c r="CWG85" s="103"/>
      <c r="CWH85" s="103"/>
      <c r="CWI85" s="103"/>
      <c r="CWJ85" s="103"/>
      <c r="CWK85" s="103"/>
      <c r="CWL85" s="103"/>
      <c r="CWM85" s="103"/>
      <c r="CWN85" s="103"/>
      <c r="CWO85" s="103"/>
      <c r="CWP85" s="103"/>
      <c r="CWQ85" s="103"/>
      <c r="CWR85" s="103"/>
      <c r="CWS85" s="103"/>
      <c r="CWT85" s="103"/>
      <c r="CWU85" s="103"/>
      <c r="CWV85" s="103"/>
      <c r="CWW85" s="103"/>
      <c r="CWX85" s="103"/>
      <c r="CWY85" s="103"/>
      <c r="CWZ85" s="103"/>
      <c r="CXA85" s="103"/>
      <c r="CXB85" s="103"/>
      <c r="CXC85" s="103"/>
      <c r="CXD85" s="103"/>
      <c r="CXE85" s="103"/>
      <c r="CXF85" s="103"/>
      <c r="CXG85" s="103"/>
      <c r="CXH85" s="103"/>
      <c r="CXI85" s="103"/>
      <c r="CXJ85" s="103"/>
      <c r="CXK85" s="103"/>
      <c r="CXL85" s="103"/>
      <c r="CXM85" s="103"/>
      <c r="CXN85" s="103"/>
      <c r="CXO85" s="103"/>
      <c r="CXP85" s="103"/>
      <c r="CXQ85" s="103"/>
      <c r="CXR85" s="103"/>
      <c r="CXS85" s="103"/>
      <c r="CXT85" s="103"/>
      <c r="CXU85" s="103"/>
      <c r="CXV85" s="103"/>
      <c r="CXW85" s="103"/>
      <c r="CXX85" s="103"/>
      <c r="CXY85" s="103"/>
      <c r="CXZ85" s="103"/>
      <c r="CYA85" s="103"/>
      <c r="CYB85" s="103"/>
      <c r="CYC85" s="103"/>
      <c r="CYD85" s="103"/>
      <c r="CYE85" s="103"/>
      <c r="CYF85" s="103"/>
      <c r="CYG85" s="103"/>
      <c r="CYH85" s="103"/>
      <c r="CYI85" s="103"/>
      <c r="CYJ85" s="103"/>
      <c r="CYK85" s="103"/>
      <c r="CYL85" s="103"/>
      <c r="CYM85" s="103"/>
      <c r="CYN85" s="103"/>
      <c r="CYO85" s="103"/>
      <c r="CYP85" s="103"/>
      <c r="CYQ85" s="103"/>
      <c r="CYR85" s="103"/>
      <c r="CYS85" s="103"/>
      <c r="CYT85" s="103"/>
      <c r="CYU85" s="103"/>
      <c r="CYV85" s="103"/>
      <c r="CYW85" s="103"/>
      <c r="CYX85" s="103"/>
      <c r="CYY85" s="103"/>
      <c r="CYZ85" s="103"/>
      <c r="CZA85" s="103"/>
      <c r="CZB85" s="103"/>
      <c r="CZC85" s="103"/>
      <c r="CZD85" s="103"/>
      <c r="CZE85" s="103"/>
      <c r="CZF85" s="103"/>
      <c r="CZG85" s="103"/>
      <c r="CZH85" s="103"/>
      <c r="CZI85" s="103"/>
      <c r="CZJ85" s="103"/>
      <c r="CZK85" s="103"/>
      <c r="CZL85" s="103"/>
      <c r="CZM85" s="103"/>
      <c r="CZN85" s="103"/>
      <c r="CZO85" s="103"/>
      <c r="CZP85" s="103"/>
      <c r="CZQ85" s="103"/>
      <c r="CZR85" s="103"/>
      <c r="CZS85" s="103"/>
      <c r="CZT85" s="103"/>
      <c r="CZU85" s="103"/>
      <c r="CZV85" s="103"/>
      <c r="CZW85" s="103"/>
      <c r="CZX85" s="103"/>
      <c r="CZY85" s="103"/>
      <c r="CZZ85" s="103"/>
      <c r="DAA85" s="103"/>
      <c r="DAB85" s="103"/>
      <c r="DAC85" s="103"/>
      <c r="DAD85" s="103"/>
      <c r="DAE85" s="103"/>
      <c r="DAF85" s="103"/>
      <c r="DAG85" s="103"/>
      <c r="DAH85" s="103"/>
      <c r="DAI85" s="103"/>
      <c r="DAJ85" s="103"/>
      <c r="DAK85" s="103"/>
      <c r="DAL85" s="103"/>
      <c r="DAM85" s="103"/>
      <c r="DAN85" s="103"/>
      <c r="DAO85" s="103"/>
      <c r="DAP85" s="103"/>
      <c r="DAQ85" s="103"/>
      <c r="DAR85" s="103"/>
      <c r="DAS85" s="103"/>
      <c r="DAT85" s="103"/>
      <c r="DAU85" s="103"/>
      <c r="DAV85" s="103"/>
      <c r="DAW85" s="103"/>
      <c r="DAX85" s="103"/>
      <c r="DAY85" s="103"/>
      <c r="DAZ85" s="103"/>
      <c r="DBA85" s="103"/>
      <c r="DBB85" s="103"/>
      <c r="DBC85" s="103"/>
      <c r="DBD85" s="103"/>
      <c r="DBE85" s="103"/>
      <c r="DBF85" s="103"/>
      <c r="DBG85" s="103"/>
      <c r="DBH85" s="103"/>
      <c r="DBI85" s="103"/>
      <c r="DBJ85" s="103"/>
      <c r="DBK85" s="103"/>
      <c r="DBL85" s="103"/>
      <c r="DBM85" s="103"/>
      <c r="DBN85" s="103"/>
      <c r="DBO85" s="103"/>
      <c r="DBP85" s="103"/>
      <c r="DBQ85" s="103"/>
      <c r="DBR85" s="103"/>
      <c r="DBS85" s="103"/>
      <c r="DBT85" s="103"/>
      <c r="DBU85" s="103"/>
      <c r="DBV85" s="103"/>
      <c r="DBW85" s="103"/>
      <c r="DBX85" s="103"/>
      <c r="DBY85" s="103"/>
      <c r="DBZ85" s="103"/>
      <c r="DCA85" s="103"/>
      <c r="DCB85" s="103"/>
      <c r="DCC85" s="103"/>
      <c r="DCD85" s="103"/>
      <c r="DCE85" s="103"/>
      <c r="DCF85" s="103"/>
      <c r="DCG85" s="103"/>
      <c r="DCH85" s="103"/>
      <c r="DCI85" s="103"/>
      <c r="DCJ85" s="103"/>
      <c r="DCK85" s="103"/>
      <c r="DCL85" s="103"/>
      <c r="DCM85" s="103"/>
      <c r="DCN85" s="103"/>
      <c r="DCO85" s="103"/>
      <c r="DCP85" s="103"/>
      <c r="DCQ85" s="103"/>
      <c r="DCR85" s="103"/>
      <c r="DCS85" s="103"/>
      <c r="DCT85" s="103"/>
      <c r="DCU85" s="103"/>
      <c r="DCV85" s="103"/>
      <c r="DCW85" s="103"/>
      <c r="DCX85" s="103"/>
      <c r="DCY85" s="103"/>
      <c r="DCZ85" s="103"/>
      <c r="DDA85" s="103"/>
      <c r="DDB85" s="103"/>
      <c r="DDC85" s="103"/>
      <c r="DDD85" s="103"/>
      <c r="DDE85" s="103"/>
      <c r="DDF85" s="103"/>
      <c r="DDG85" s="103"/>
      <c r="DDH85" s="103"/>
      <c r="DDI85" s="103"/>
      <c r="DDJ85" s="103"/>
      <c r="DDK85" s="103"/>
      <c r="DDL85" s="103"/>
      <c r="DDM85" s="103"/>
      <c r="DDN85" s="103"/>
      <c r="DDO85" s="103"/>
      <c r="DDP85" s="103"/>
      <c r="DDQ85" s="103"/>
      <c r="DDR85" s="103"/>
      <c r="DDS85" s="103"/>
      <c r="DDT85" s="103"/>
      <c r="DDU85" s="103"/>
      <c r="DDV85" s="103"/>
      <c r="DDW85" s="103"/>
      <c r="DDX85" s="103"/>
      <c r="DDY85" s="103"/>
      <c r="DDZ85" s="103"/>
      <c r="DEA85" s="103"/>
      <c r="DEB85" s="103"/>
      <c r="DEC85" s="103"/>
      <c r="DED85" s="103"/>
      <c r="DEE85" s="103"/>
      <c r="DEF85" s="103"/>
      <c r="DEG85" s="103"/>
      <c r="DEH85" s="103"/>
      <c r="DEI85" s="103"/>
      <c r="DEJ85" s="103"/>
      <c r="DEK85" s="103"/>
      <c r="DEL85" s="103"/>
      <c r="DEM85" s="103"/>
      <c r="DEN85" s="103"/>
      <c r="DEO85" s="103"/>
      <c r="DEP85" s="103"/>
      <c r="DEQ85" s="103"/>
      <c r="DER85" s="103"/>
      <c r="DES85" s="103"/>
      <c r="DET85" s="103"/>
      <c r="DEU85" s="103"/>
      <c r="DEV85" s="103"/>
      <c r="DEW85" s="103"/>
      <c r="DEX85" s="103"/>
      <c r="DEY85" s="103"/>
      <c r="DEZ85" s="103"/>
      <c r="DFA85" s="103"/>
      <c r="DFB85" s="103"/>
      <c r="DFC85" s="103"/>
      <c r="DFD85" s="103"/>
      <c r="DFE85" s="103"/>
      <c r="DFF85" s="103"/>
      <c r="DFG85" s="103"/>
      <c r="DFH85" s="103"/>
      <c r="DFI85" s="103"/>
      <c r="DFJ85" s="103"/>
      <c r="DFK85" s="103"/>
      <c r="DFL85" s="103"/>
      <c r="DFM85" s="103"/>
      <c r="DFN85" s="103"/>
      <c r="DFO85" s="103"/>
      <c r="DFP85" s="103"/>
      <c r="DFQ85" s="103"/>
      <c r="DFR85" s="103"/>
      <c r="DFS85" s="103"/>
      <c r="DFT85" s="103"/>
      <c r="DFU85" s="103"/>
      <c r="DFV85" s="103"/>
      <c r="DFW85" s="103"/>
      <c r="DFX85" s="103"/>
      <c r="DFY85" s="103"/>
      <c r="DFZ85" s="103"/>
      <c r="DGA85" s="103"/>
      <c r="DGB85" s="103"/>
      <c r="DGC85" s="103"/>
      <c r="DGD85" s="103"/>
      <c r="DGE85" s="103"/>
      <c r="DGF85" s="103"/>
      <c r="DGG85" s="103"/>
      <c r="DGH85" s="103"/>
      <c r="DGI85" s="103"/>
      <c r="DGJ85" s="103"/>
      <c r="DGK85" s="103"/>
      <c r="DGL85" s="103"/>
      <c r="DGM85" s="103"/>
      <c r="DGN85" s="103"/>
      <c r="DGO85" s="103"/>
      <c r="DGP85" s="103"/>
      <c r="DGQ85" s="103"/>
      <c r="DGR85" s="103"/>
      <c r="DGS85" s="103"/>
      <c r="DGT85" s="103"/>
      <c r="DGU85" s="103"/>
      <c r="DGV85" s="103"/>
      <c r="DGW85" s="103"/>
      <c r="DGX85" s="103"/>
      <c r="DGY85" s="103"/>
      <c r="DGZ85" s="103"/>
      <c r="DHA85" s="103"/>
      <c r="DHB85" s="103"/>
      <c r="DHC85" s="103"/>
      <c r="DHD85" s="103"/>
      <c r="DHE85" s="103"/>
      <c r="DHF85" s="103"/>
      <c r="DHG85" s="103"/>
      <c r="DHH85" s="103"/>
      <c r="DHI85" s="103"/>
      <c r="DHJ85" s="103"/>
      <c r="DHK85" s="103"/>
      <c r="DHL85" s="103"/>
      <c r="DHM85" s="103"/>
      <c r="DHN85" s="103"/>
      <c r="DHO85" s="103"/>
      <c r="DHP85" s="103"/>
      <c r="DHQ85" s="103"/>
      <c r="DHR85" s="103"/>
      <c r="DHS85" s="103"/>
      <c r="DHT85" s="103"/>
      <c r="DHU85" s="103"/>
      <c r="DHV85" s="103"/>
      <c r="DHW85" s="103"/>
      <c r="DHX85" s="103"/>
      <c r="DHY85" s="103"/>
      <c r="DHZ85" s="103"/>
      <c r="DIA85" s="103"/>
      <c r="DIB85" s="103"/>
      <c r="DIC85" s="103"/>
      <c r="DID85" s="103"/>
      <c r="DIE85" s="103"/>
      <c r="DIF85" s="103"/>
      <c r="DIG85" s="103"/>
      <c r="DIH85" s="103"/>
      <c r="DII85" s="103"/>
      <c r="DIJ85" s="103"/>
      <c r="DIK85" s="103"/>
      <c r="DIL85" s="103"/>
      <c r="DIM85" s="103"/>
      <c r="DIN85" s="103"/>
      <c r="DIO85" s="103"/>
      <c r="DIP85" s="103"/>
      <c r="DIQ85" s="103"/>
      <c r="DIR85" s="103"/>
      <c r="DIS85" s="103"/>
      <c r="DIT85" s="103"/>
      <c r="DIU85" s="103"/>
      <c r="DIV85" s="103"/>
      <c r="DIW85" s="103"/>
      <c r="DIX85" s="103"/>
      <c r="DIY85" s="103"/>
      <c r="DIZ85" s="103"/>
      <c r="DJA85" s="103"/>
      <c r="DJB85" s="103"/>
      <c r="DJC85" s="103"/>
      <c r="DJD85" s="103"/>
      <c r="DJE85" s="103"/>
      <c r="DJF85" s="103"/>
      <c r="DJG85" s="103"/>
      <c r="DJH85" s="103"/>
      <c r="DJI85" s="103"/>
      <c r="DJJ85" s="103"/>
      <c r="DJK85" s="103"/>
      <c r="DJL85" s="103"/>
      <c r="DJM85" s="103"/>
      <c r="DJN85" s="103"/>
      <c r="DJO85" s="103"/>
      <c r="DJP85" s="103"/>
      <c r="DJQ85" s="103"/>
      <c r="DJR85" s="103"/>
      <c r="DJS85" s="103"/>
      <c r="DJT85" s="103"/>
      <c r="DJU85" s="103"/>
      <c r="DJV85" s="103"/>
      <c r="DJW85" s="103"/>
      <c r="DJX85" s="103"/>
      <c r="DJY85" s="103"/>
      <c r="DJZ85" s="103"/>
      <c r="DKA85" s="103"/>
      <c r="DKB85" s="103"/>
      <c r="DKC85" s="103"/>
      <c r="DKD85" s="103"/>
      <c r="DKE85" s="103"/>
      <c r="DKF85" s="103"/>
      <c r="DKG85" s="103"/>
      <c r="DKH85" s="103"/>
      <c r="DKI85" s="103"/>
      <c r="DKJ85" s="103"/>
      <c r="DKK85" s="103"/>
      <c r="DKL85" s="103"/>
      <c r="DKM85" s="103"/>
      <c r="DKN85" s="103"/>
      <c r="DKO85" s="103"/>
      <c r="DKP85" s="103"/>
      <c r="DKQ85" s="103"/>
      <c r="DKR85" s="103"/>
      <c r="DKS85" s="103"/>
      <c r="DKT85" s="103"/>
      <c r="DKU85" s="103"/>
      <c r="DKV85" s="103"/>
      <c r="DKW85" s="103"/>
      <c r="DKX85" s="103"/>
      <c r="DKY85" s="103"/>
      <c r="DKZ85" s="103"/>
      <c r="DLA85" s="103"/>
      <c r="DLB85" s="103"/>
      <c r="DLC85" s="103"/>
      <c r="DLD85" s="103"/>
      <c r="DLE85" s="103"/>
      <c r="DLF85" s="103"/>
      <c r="DLG85" s="103"/>
      <c r="DLH85" s="103"/>
      <c r="DLI85" s="103"/>
      <c r="DLJ85" s="103"/>
      <c r="DLK85" s="103"/>
      <c r="DLL85" s="103"/>
      <c r="DLM85" s="103"/>
      <c r="DLN85" s="103"/>
      <c r="DLO85" s="103"/>
      <c r="DLP85" s="103"/>
      <c r="DLQ85" s="103"/>
      <c r="DLR85" s="103"/>
      <c r="DLS85" s="103"/>
      <c r="DLT85" s="103"/>
      <c r="DLU85" s="103"/>
      <c r="DLV85" s="103"/>
      <c r="DLW85" s="103"/>
      <c r="DLX85" s="103"/>
      <c r="DLY85" s="103"/>
      <c r="DLZ85" s="103"/>
      <c r="DMA85" s="103"/>
      <c r="DMB85" s="103"/>
      <c r="DMC85" s="103"/>
      <c r="DMD85" s="103"/>
      <c r="DME85" s="103"/>
      <c r="DMF85" s="103"/>
      <c r="DMG85" s="103"/>
      <c r="DMH85" s="103"/>
      <c r="DMI85" s="103"/>
      <c r="DMJ85" s="103"/>
      <c r="DMK85" s="103"/>
      <c r="DML85" s="103"/>
      <c r="DMM85" s="103"/>
      <c r="DMN85" s="103"/>
      <c r="DMO85" s="103"/>
      <c r="DMP85" s="103"/>
      <c r="DMQ85" s="103"/>
      <c r="DMR85" s="103"/>
      <c r="DMS85" s="103"/>
      <c r="DMT85" s="103"/>
      <c r="DMU85" s="103"/>
      <c r="DMV85" s="103"/>
      <c r="DMW85" s="103"/>
      <c r="DMX85" s="103"/>
      <c r="DMY85" s="103"/>
      <c r="DMZ85" s="103"/>
      <c r="DNA85" s="103"/>
      <c r="DNB85" s="103"/>
      <c r="DNC85" s="103"/>
      <c r="DND85" s="103"/>
      <c r="DNE85" s="103"/>
      <c r="DNF85" s="103"/>
      <c r="DNG85" s="103"/>
      <c r="DNH85" s="103"/>
      <c r="DNI85" s="103"/>
      <c r="DNJ85" s="103"/>
      <c r="DNK85" s="103"/>
      <c r="DNL85" s="103"/>
      <c r="DNM85" s="103"/>
      <c r="DNN85" s="103"/>
      <c r="DNO85" s="103"/>
      <c r="DNP85" s="103"/>
      <c r="DNQ85" s="103"/>
      <c r="DNR85" s="103"/>
      <c r="DNS85" s="103"/>
      <c r="DNT85" s="103"/>
      <c r="DNU85" s="103"/>
      <c r="DNV85" s="103"/>
      <c r="DNW85" s="103"/>
      <c r="DNX85" s="103"/>
      <c r="DNY85" s="103"/>
      <c r="DNZ85" s="103"/>
      <c r="DOA85" s="103"/>
      <c r="DOB85" s="103"/>
      <c r="DOC85" s="103"/>
      <c r="DOD85" s="103"/>
      <c r="DOE85" s="103"/>
      <c r="DOF85" s="103"/>
      <c r="DOG85" s="103"/>
      <c r="DOH85" s="103"/>
      <c r="DOI85" s="103"/>
      <c r="DOJ85" s="103"/>
      <c r="DOK85" s="103"/>
      <c r="DOL85" s="103"/>
      <c r="DOM85" s="103"/>
      <c r="DON85" s="103"/>
      <c r="DOO85" s="103"/>
      <c r="DOP85" s="103"/>
      <c r="DOQ85" s="103"/>
      <c r="DOR85" s="103"/>
      <c r="DOS85" s="103"/>
      <c r="DOT85" s="103"/>
      <c r="DOU85" s="103"/>
      <c r="DOV85" s="103"/>
      <c r="DOW85" s="103"/>
      <c r="DOX85" s="103"/>
      <c r="DOY85" s="103"/>
      <c r="DOZ85" s="103"/>
      <c r="DPA85" s="103"/>
      <c r="DPB85" s="103"/>
      <c r="DPC85" s="103"/>
      <c r="DPD85" s="103"/>
      <c r="DPE85" s="103"/>
      <c r="DPF85" s="103"/>
      <c r="DPG85" s="103"/>
      <c r="DPH85" s="103"/>
      <c r="DPI85" s="103"/>
      <c r="DPJ85" s="103"/>
      <c r="DPK85" s="103"/>
      <c r="DPL85" s="103"/>
      <c r="DPM85" s="103"/>
      <c r="DPN85" s="103"/>
      <c r="DPO85" s="103"/>
      <c r="DPP85" s="103"/>
      <c r="DPQ85" s="103"/>
      <c r="DPR85" s="103"/>
      <c r="DPS85" s="103"/>
      <c r="DPT85" s="103"/>
      <c r="DPU85" s="103"/>
      <c r="DPV85" s="103"/>
      <c r="DPW85" s="103"/>
      <c r="DPX85" s="103"/>
      <c r="DPY85" s="103"/>
      <c r="DPZ85" s="103"/>
      <c r="DQA85" s="103"/>
      <c r="DQB85" s="103"/>
      <c r="DQC85" s="103"/>
      <c r="DQD85" s="103"/>
      <c r="DQE85" s="103"/>
      <c r="DQF85" s="103"/>
      <c r="DQG85" s="103"/>
      <c r="DQH85" s="103"/>
      <c r="DQI85" s="103"/>
      <c r="DQJ85" s="103"/>
      <c r="DQK85" s="103"/>
      <c r="DQL85" s="103"/>
      <c r="DQM85" s="103"/>
      <c r="DQN85" s="103"/>
      <c r="DQO85" s="103"/>
      <c r="DQP85" s="103"/>
      <c r="DQQ85" s="103"/>
      <c r="DQR85" s="103"/>
      <c r="DQS85" s="103"/>
      <c r="DQT85" s="103"/>
      <c r="DQU85" s="103"/>
      <c r="DQV85" s="103"/>
      <c r="DQW85" s="103"/>
      <c r="DQX85" s="103"/>
      <c r="DQY85" s="103"/>
      <c r="DQZ85" s="103"/>
      <c r="DRA85" s="103"/>
      <c r="DRB85" s="103"/>
      <c r="DRC85" s="103"/>
      <c r="DRD85" s="103"/>
      <c r="DRE85" s="103"/>
      <c r="DRF85" s="103"/>
      <c r="DRG85" s="103"/>
      <c r="DRH85" s="103"/>
      <c r="DRI85" s="103"/>
      <c r="DRJ85" s="103"/>
      <c r="DRK85" s="103"/>
      <c r="DRL85" s="103"/>
      <c r="DRM85" s="103"/>
      <c r="DRN85" s="103"/>
      <c r="DRO85" s="103"/>
      <c r="DRP85" s="103"/>
      <c r="DRQ85" s="103"/>
      <c r="DRR85" s="103"/>
      <c r="DRS85" s="103"/>
      <c r="DRT85" s="103"/>
      <c r="DRU85" s="103"/>
      <c r="DRV85" s="103"/>
      <c r="DRW85" s="103"/>
      <c r="DRX85" s="103"/>
      <c r="DRY85" s="103"/>
      <c r="DRZ85" s="103"/>
      <c r="DSA85" s="103"/>
      <c r="DSB85" s="103"/>
      <c r="DSC85" s="103"/>
      <c r="DSD85" s="103"/>
      <c r="DSE85" s="103"/>
      <c r="DSF85" s="103"/>
      <c r="DSG85" s="103"/>
      <c r="DSH85" s="103"/>
      <c r="DSI85" s="103"/>
      <c r="DSJ85" s="103"/>
      <c r="DSK85" s="103"/>
      <c r="DSL85" s="103"/>
      <c r="DSM85" s="103"/>
      <c r="DSN85" s="103"/>
      <c r="DSO85" s="103"/>
      <c r="DSP85" s="103"/>
      <c r="DSQ85" s="103"/>
      <c r="DSR85" s="103"/>
      <c r="DSS85" s="103"/>
      <c r="DST85" s="103"/>
      <c r="DSU85" s="103"/>
      <c r="DSV85" s="103"/>
      <c r="DSW85" s="103"/>
      <c r="DSX85" s="103"/>
      <c r="DSY85" s="103"/>
      <c r="DSZ85" s="103"/>
      <c r="DTA85" s="103"/>
      <c r="DTB85" s="103"/>
      <c r="DTC85" s="103"/>
      <c r="DTD85" s="103"/>
      <c r="DTE85" s="103"/>
      <c r="DTF85" s="103"/>
      <c r="DTG85" s="103"/>
      <c r="DTH85" s="103"/>
      <c r="DTI85" s="103"/>
      <c r="DTJ85" s="103"/>
      <c r="DTK85" s="103"/>
      <c r="DTL85" s="103"/>
      <c r="DTM85" s="103"/>
      <c r="DTN85" s="103"/>
      <c r="DTO85" s="103"/>
      <c r="DTP85" s="103"/>
      <c r="DTQ85" s="103"/>
      <c r="DTR85" s="103"/>
      <c r="DTS85" s="103"/>
      <c r="DTT85" s="103"/>
      <c r="DTU85" s="103"/>
      <c r="DTV85" s="103"/>
      <c r="DTW85" s="103"/>
      <c r="DTX85" s="103"/>
      <c r="DTY85" s="103"/>
      <c r="DTZ85" s="103"/>
      <c r="DUA85" s="103"/>
      <c r="DUB85" s="103"/>
      <c r="DUC85" s="103"/>
      <c r="DUD85" s="103"/>
      <c r="DUE85" s="103"/>
      <c r="DUF85" s="103"/>
      <c r="DUG85" s="103"/>
      <c r="DUH85" s="103"/>
      <c r="DUI85" s="103"/>
      <c r="DUJ85" s="103"/>
      <c r="DUK85" s="103"/>
      <c r="DUL85" s="103"/>
      <c r="DUM85" s="103"/>
      <c r="DUN85" s="103"/>
      <c r="DUO85" s="103"/>
      <c r="DUP85" s="103"/>
      <c r="DUQ85" s="103"/>
      <c r="DUR85" s="103"/>
      <c r="DUS85" s="103"/>
      <c r="DUT85" s="103"/>
      <c r="DUU85" s="103"/>
      <c r="DUV85" s="103"/>
      <c r="DUW85" s="103"/>
      <c r="DUX85" s="103"/>
      <c r="DUY85" s="103"/>
      <c r="DUZ85" s="103"/>
      <c r="DVA85" s="103"/>
      <c r="DVB85" s="103"/>
      <c r="DVC85" s="103"/>
      <c r="DVD85" s="103"/>
      <c r="DVE85" s="103"/>
      <c r="DVF85" s="103"/>
      <c r="DVG85" s="103"/>
      <c r="DVH85" s="103"/>
      <c r="DVI85" s="103"/>
      <c r="DVJ85" s="103"/>
      <c r="DVK85" s="103"/>
      <c r="DVL85" s="103"/>
      <c r="DVM85" s="103"/>
      <c r="DVN85" s="103"/>
      <c r="DVO85" s="103"/>
      <c r="DVP85" s="103"/>
      <c r="DVQ85" s="103"/>
      <c r="DVR85" s="103"/>
      <c r="DVS85" s="103"/>
      <c r="DVT85" s="103"/>
      <c r="DVU85" s="103"/>
      <c r="DVV85" s="103"/>
      <c r="DVW85" s="103"/>
      <c r="DVX85" s="103"/>
      <c r="DVY85" s="103"/>
      <c r="DVZ85" s="103"/>
      <c r="DWA85" s="103"/>
      <c r="DWB85" s="103"/>
      <c r="DWC85" s="103"/>
      <c r="DWD85" s="103"/>
      <c r="DWE85" s="103"/>
      <c r="DWF85" s="103"/>
      <c r="DWG85" s="103"/>
      <c r="DWH85" s="103"/>
      <c r="DWI85" s="103"/>
      <c r="DWJ85" s="103"/>
      <c r="DWK85" s="103"/>
      <c r="DWL85" s="103"/>
      <c r="DWM85" s="103"/>
      <c r="DWN85" s="103"/>
      <c r="DWO85" s="103"/>
      <c r="DWP85" s="103"/>
      <c r="DWQ85" s="103"/>
      <c r="DWR85" s="103"/>
      <c r="DWS85" s="103"/>
      <c r="DWT85" s="103"/>
      <c r="DWU85" s="103"/>
      <c r="DWV85" s="103"/>
      <c r="DWW85" s="103"/>
      <c r="DWX85" s="103"/>
      <c r="DWY85" s="103"/>
      <c r="DWZ85" s="103"/>
      <c r="DXA85" s="103"/>
      <c r="DXB85" s="103"/>
      <c r="DXC85" s="103"/>
      <c r="DXD85" s="103"/>
      <c r="DXE85" s="103"/>
      <c r="DXF85" s="103"/>
      <c r="DXG85" s="103"/>
      <c r="DXH85" s="103"/>
      <c r="DXI85" s="103"/>
      <c r="DXJ85" s="103"/>
      <c r="DXK85" s="103"/>
      <c r="DXL85" s="103"/>
      <c r="DXM85" s="103"/>
      <c r="DXN85" s="103"/>
      <c r="DXO85" s="103"/>
      <c r="DXP85" s="103"/>
      <c r="DXQ85" s="103"/>
      <c r="DXR85" s="103"/>
      <c r="DXS85" s="103"/>
      <c r="DXT85" s="103"/>
      <c r="DXU85" s="103"/>
      <c r="DXV85" s="103"/>
      <c r="DXW85" s="103"/>
      <c r="DXX85" s="103"/>
      <c r="DXY85" s="103"/>
      <c r="DXZ85" s="103"/>
      <c r="DYA85" s="103"/>
      <c r="DYB85" s="103"/>
      <c r="DYC85" s="103"/>
      <c r="DYD85" s="103"/>
      <c r="DYE85" s="103"/>
      <c r="DYF85" s="103"/>
      <c r="DYG85" s="103"/>
      <c r="DYH85" s="103"/>
      <c r="DYI85" s="103"/>
      <c r="DYJ85" s="103"/>
      <c r="DYK85" s="103"/>
      <c r="DYL85" s="103"/>
      <c r="DYM85" s="103"/>
      <c r="DYN85" s="103"/>
      <c r="DYO85" s="103"/>
      <c r="DYP85" s="103"/>
      <c r="DYQ85" s="103"/>
      <c r="DYR85" s="103"/>
      <c r="DYS85" s="103"/>
      <c r="DYT85" s="103"/>
      <c r="DYU85" s="103"/>
      <c r="DYV85" s="103"/>
      <c r="DYW85" s="103"/>
      <c r="DYX85" s="103"/>
      <c r="DYY85" s="103"/>
      <c r="DYZ85" s="103"/>
      <c r="DZA85" s="103"/>
      <c r="DZB85" s="103"/>
      <c r="DZC85" s="103"/>
      <c r="DZD85" s="103"/>
      <c r="DZE85" s="103"/>
      <c r="DZF85" s="103"/>
      <c r="DZG85" s="103"/>
      <c r="DZH85" s="103"/>
      <c r="DZI85" s="103"/>
      <c r="DZJ85" s="103"/>
      <c r="DZK85" s="103"/>
      <c r="DZL85" s="103"/>
      <c r="DZM85" s="103"/>
      <c r="DZN85" s="103"/>
      <c r="DZO85" s="103"/>
      <c r="DZP85" s="103"/>
      <c r="DZQ85" s="103"/>
      <c r="DZR85" s="103"/>
      <c r="DZS85" s="103"/>
      <c r="DZT85" s="103"/>
      <c r="DZU85" s="103"/>
      <c r="DZV85" s="103"/>
      <c r="DZW85" s="103"/>
      <c r="DZX85" s="103"/>
      <c r="DZY85" s="103"/>
      <c r="DZZ85" s="103"/>
      <c r="EAA85" s="103"/>
      <c r="EAB85" s="103"/>
      <c r="EAC85" s="103"/>
      <c r="EAD85" s="103"/>
      <c r="EAE85" s="103"/>
      <c r="EAF85" s="103"/>
      <c r="EAG85" s="103"/>
      <c r="EAH85" s="103"/>
      <c r="EAI85" s="103"/>
      <c r="EAJ85" s="103"/>
      <c r="EAK85" s="103"/>
      <c r="EAL85" s="103"/>
      <c r="EAM85" s="103"/>
      <c r="EAN85" s="103"/>
      <c r="EAO85" s="103"/>
      <c r="EAP85" s="103"/>
      <c r="EAQ85" s="103"/>
      <c r="EAR85" s="103"/>
      <c r="EAS85" s="103"/>
      <c r="EAT85" s="103"/>
      <c r="EAU85" s="103"/>
      <c r="EAV85" s="103"/>
      <c r="EAW85" s="103"/>
      <c r="EAX85" s="103"/>
      <c r="EAY85" s="103"/>
      <c r="EAZ85" s="103"/>
      <c r="EBA85" s="103"/>
      <c r="EBB85" s="103"/>
      <c r="EBC85" s="103"/>
      <c r="EBD85" s="103"/>
      <c r="EBE85" s="103"/>
      <c r="EBF85" s="103"/>
      <c r="EBG85" s="103"/>
      <c r="EBH85" s="103"/>
      <c r="EBI85" s="103"/>
      <c r="EBJ85" s="103"/>
      <c r="EBK85" s="103"/>
      <c r="EBL85" s="103"/>
      <c r="EBM85" s="103"/>
      <c r="EBN85" s="103"/>
      <c r="EBO85" s="103"/>
      <c r="EBP85" s="103"/>
      <c r="EBQ85" s="103"/>
      <c r="EBR85" s="103"/>
      <c r="EBS85" s="103"/>
      <c r="EBT85" s="103"/>
      <c r="EBU85" s="103"/>
      <c r="EBV85" s="103"/>
      <c r="EBW85" s="103"/>
      <c r="EBX85" s="103"/>
      <c r="EBY85" s="103"/>
      <c r="EBZ85" s="103"/>
      <c r="ECA85" s="103"/>
      <c r="ECB85" s="103"/>
      <c r="ECC85" s="103"/>
      <c r="ECD85" s="103"/>
      <c r="ECE85" s="103"/>
      <c r="ECF85" s="103"/>
      <c r="ECG85" s="103"/>
      <c r="ECH85" s="103"/>
      <c r="ECI85" s="103"/>
      <c r="ECJ85" s="103"/>
      <c r="ECK85" s="103"/>
      <c r="ECL85" s="103"/>
      <c r="ECM85" s="103"/>
      <c r="ECN85" s="103"/>
      <c r="ECO85" s="103"/>
      <c r="ECP85" s="103"/>
      <c r="ECQ85" s="103"/>
      <c r="ECR85" s="103"/>
      <c r="ECS85" s="103"/>
      <c r="ECT85" s="103"/>
      <c r="ECU85" s="103"/>
      <c r="ECV85" s="103"/>
      <c r="ECW85" s="103"/>
      <c r="ECX85" s="103"/>
      <c r="ECY85" s="103"/>
      <c r="ECZ85" s="103"/>
      <c r="EDA85" s="103"/>
      <c r="EDB85" s="103"/>
      <c r="EDC85" s="103"/>
      <c r="EDD85" s="103"/>
      <c r="EDE85" s="103"/>
      <c r="EDF85" s="103"/>
      <c r="EDG85" s="103"/>
      <c r="EDH85" s="103"/>
      <c r="EDI85" s="103"/>
      <c r="EDJ85" s="103"/>
      <c r="EDK85" s="103"/>
      <c r="EDL85" s="103"/>
      <c r="EDM85" s="103"/>
      <c r="EDN85" s="103"/>
      <c r="EDO85" s="103"/>
      <c r="EDP85" s="103"/>
      <c r="EDQ85" s="103"/>
      <c r="EDR85" s="103"/>
      <c r="EDS85" s="103"/>
      <c r="EDT85" s="103"/>
      <c r="EDU85" s="103"/>
      <c r="EDV85" s="103"/>
      <c r="EDW85" s="103"/>
      <c r="EDX85" s="103"/>
      <c r="EDY85" s="103"/>
      <c r="EDZ85" s="103"/>
      <c r="EEA85" s="103"/>
      <c r="EEB85" s="103"/>
      <c r="EEC85" s="103"/>
      <c r="EED85" s="103"/>
      <c r="EEE85" s="103"/>
      <c r="EEF85" s="103"/>
      <c r="EEG85" s="103"/>
      <c r="EEH85" s="103"/>
      <c r="EEI85" s="103"/>
      <c r="EEJ85" s="103"/>
      <c r="EEK85" s="103"/>
      <c r="EEL85" s="103"/>
      <c r="EEM85" s="103"/>
      <c r="EEN85" s="103"/>
      <c r="EEO85" s="103"/>
      <c r="EEP85" s="103"/>
      <c r="EEQ85" s="103"/>
      <c r="EER85" s="103"/>
      <c r="EES85" s="103"/>
      <c r="EET85" s="103"/>
      <c r="EEU85" s="103"/>
      <c r="EEV85" s="103"/>
      <c r="EEW85" s="103"/>
      <c r="EEX85" s="103"/>
      <c r="EEY85" s="103"/>
      <c r="EEZ85" s="103"/>
      <c r="EFA85" s="103"/>
      <c r="EFB85" s="103"/>
      <c r="EFC85" s="103"/>
      <c r="EFD85" s="103"/>
      <c r="EFE85" s="103"/>
      <c r="EFF85" s="103"/>
      <c r="EFG85" s="103"/>
      <c r="EFH85" s="103"/>
      <c r="EFI85" s="103"/>
      <c r="EFJ85" s="103"/>
      <c r="EFK85" s="103"/>
      <c r="EFL85" s="103"/>
      <c r="EFM85" s="103"/>
      <c r="EFN85" s="103"/>
      <c r="EFO85" s="103"/>
      <c r="EFP85" s="103"/>
      <c r="EFQ85" s="103"/>
      <c r="EFR85" s="103"/>
      <c r="EFS85" s="103"/>
      <c r="EFT85" s="103"/>
      <c r="EFU85" s="103"/>
      <c r="EFV85" s="103"/>
      <c r="EFW85" s="103"/>
      <c r="EFX85" s="103"/>
      <c r="EFY85" s="103"/>
      <c r="EFZ85" s="103"/>
      <c r="EGA85" s="103"/>
      <c r="EGB85" s="103"/>
      <c r="EGC85" s="103"/>
      <c r="EGD85" s="103"/>
      <c r="EGE85" s="103"/>
      <c r="EGF85" s="103"/>
      <c r="EGG85" s="103"/>
      <c r="EGH85" s="103"/>
      <c r="EGI85" s="103"/>
      <c r="EGJ85" s="103"/>
      <c r="EGK85" s="103"/>
      <c r="EGL85" s="103"/>
      <c r="EGM85" s="103"/>
      <c r="EGN85" s="103"/>
      <c r="EGO85" s="103"/>
      <c r="EGP85" s="103"/>
      <c r="EGQ85" s="103"/>
      <c r="EGR85" s="103"/>
      <c r="EGS85" s="103"/>
      <c r="EGT85" s="103"/>
      <c r="EGU85" s="103"/>
      <c r="EGV85" s="103"/>
      <c r="EGW85" s="103"/>
      <c r="EGX85" s="103"/>
      <c r="EGY85" s="103"/>
      <c r="EGZ85" s="103"/>
      <c r="EHA85" s="103"/>
      <c r="EHB85" s="103"/>
      <c r="EHC85" s="103"/>
      <c r="EHD85" s="103"/>
      <c r="EHE85" s="103"/>
      <c r="EHF85" s="103"/>
      <c r="EHG85" s="103"/>
      <c r="EHH85" s="103"/>
      <c r="EHI85" s="103"/>
      <c r="EHJ85" s="103"/>
      <c r="EHK85" s="103"/>
      <c r="EHL85" s="103"/>
      <c r="EHM85" s="103"/>
      <c r="EHN85" s="103"/>
      <c r="EHO85" s="103"/>
      <c r="EHP85" s="103"/>
      <c r="EHQ85" s="103"/>
      <c r="EHR85" s="103"/>
      <c r="EHS85" s="103"/>
      <c r="EHT85" s="103"/>
      <c r="EHU85" s="103"/>
      <c r="EHV85" s="103"/>
      <c r="EHW85" s="103"/>
      <c r="EHX85" s="103"/>
      <c r="EHY85" s="103"/>
      <c r="EHZ85" s="103"/>
      <c r="EIA85" s="103"/>
      <c r="EIB85" s="103"/>
      <c r="EIC85" s="103"/>
      <c r="EID85" s="103"/>
      <c r="EIE85" s="103"/>
      <c r="EIF85" s="103"/>
      <c r="EIG85" s="103"/>
      <c r="EIH85" s="103"/>
      <c r="EII85" s="103"/>
      <c r="EIJ85" s="103"/>
      <c r="EIK85" s="103"/>
      <c r="EIL85" s="103"/>
      <c r="EIM85" s="103"/>
      <c r="EIN85" s="103"/>
      <c r="EIO85" s="103"/>
      <c r="EIP85" s="103"/>
      <c r="EIQ85" s="103"/>
      <c r="EIR85" s="103"/>
      <c r="EIS85" s="103"/>
      <c r="EIT85" s="103"/>
      <c r="EIU85" s="103"/>
      <c r="EIV85" s="103"/>
      <c r="EIW85" s="103"/>
      <c r="EIX85" s="103"/>
      <c r="EIY85" s="103"/>
      <c r="EIZ85" s="103"/>
      <c r="EJA85" s="103"/>
      <c r="EJB85" s="103"/>
      <c r="EJC85" s="103"/>
      <c r="EJD85" s="103"/>
      <c r="EJE85" s="103"/>
      <c r="EJF85" s="103"/>
      <c r="EJG85" s="103"/>
      <c r="EJH85" s="103"/>
      <c r="EJI85" s="103"/>
      <c r="EJJ85" s="103"/>
      <c r="EJK85" s="103"/>
      <c r="EJL85" s="103"/>
      <c r="EJM85" s="103"/>
      <c r="EJN85" s="103"/>
      <c r="EJO85" s="103"/>
      <c r="EJP85" s="103"/>
      <c r="EJQ85" s="103"/>
      <c r="EJR85" s="103"/>
      <c r="EJS85" s="103"/>
      <c r="EJT85" s="103"/>
      <c r="EJU85" s="103"/>
      <c r="EJV85" s="103"/>
      <c r="EJW85" s="103"/>
      <c r="EJX85" s="103"/>
      <c r="EJY85" s="103"/>
      <c r="EJZ85" s="103"/>
      <c r="EKA85" s="103"/>
      <c r="EKB85" s="103"/>
      <c r="EKC85" s="103"/>
      <c r="EKD85" s="103"/>
      <c r="EKE85" s="103"/>
      <c r="EKF85" s="103"/>
      <c r="EKG85" s="103"/>
      <c r="EKH85" s="103"/>
      <c r="EKI85" s="103"/>
      <c r="EKJ85" s="103"/>
      <c r="EKK85" s="103"/>
      <c r="EKL85" s="103"/>
      <c r="EKM85" s="103"/>
      <c r="EKN85" s="103"/>
      <c r="EKO85" s="103"/>
      <c r="EKP85" s="103"/>
      <c r="EKQ85" s="103"/>
      <c r="EKR85" s="103"/>
      <c r="EKS85" s="103"/>
      <c r="EKT85" s="103"/>
      <c r="EKU85" s="103"/>
      <c r="EKV85" s="103"/>
      <c r="EKW85" s="103"/>
      <c r="EKX85" s="103"/>
      <c r="EKY85" s="103"/>
      <c r="EKZ85" s="103"/>
      <c r="ELA85" s="103"/>
      <c r="ELB85" s="103"/>
      <c r="ELC85" s="103"/>
      <c r="ELD85" s="103"/>
      <c r="ELE85" s="103"/>
      <c r="ELF85" s="103"/>
      <c r="ELG85" s="103"/>
      <c r="ELH85" s="103"/>
      <c r="ELI85" s="103"/>
      <c r="ELJ85" s="103"/>
      <c r="ELK85" s="103"/>
      <c r="ELL85" s="103"/>
      <c r="ELM85" s="103"/>
      <c r="ELN85" s="103"/>
      <c r="ELO85" s="103"/>
      <c r="ELP85" s="103"/>
      <c r="ELQ85" s="103"/>
      <c r="ELR85" s="103"/>
      <c r="ELS85" s="103"/>
      <c r="ELT85" s="103"/>
      <c r="ELU85" s="103"/>
      <c r="ELV85" s="103"/>
      <c r="ELW85" s="103"/>
      <c r="ELX85" s="103"/>
      <c r="ELY85" s="103"/>
      <c r="ELZ85" s="103"/>
      <c r="EMA85" s="103"/>
      <c r="EMB85" s="103"/>
      <c r="EMC85" s="103"/>
      <c r="EMD85" s="103"/>
      <c r="EME85" s="103"/>
      <c r="EMF85" s="103"/>
      <c r="EMG85" s="103"/>
      <c r="EMH85" s="103"/>
      <c r="EMI85" s="103"/>
      <c r="EMJ85" s="103"/>
      <c r="EMK85" s="103"/>
      <c r="EML85" s="103"/>
      <c r="EMM85" s="103"/>
      <c r="EMN85" s="103"/>
      <c r="EMO85" s="103"/>
      <c r="EMP85" s="103"/>
      <c r="EMQ85" s="103"/>
      <c r="EMR85" s="103"/>
      <c r="EMS85" s="103"/>
      <c r="EMT85" s="103"/>
      <c r="EMU85" s="103"/>
      <c r="EMV85" s="103"/>
      <c r="EMW85" s="103"/>
      <c r="EMX85" s="103"/>
      <c r="EMY85" s="103"/>
      <c r="EMZ85" s="103"/>
      <c r="ENA85" s="103"/>
      <c r="ENB85" s="103"/>
      <c r="ENC85" s="103"/>
      <c r="END85" s="103"/>
      <c r="ENE85" s="103"/>
      <c r="ENF85" s="103"/>
      <c r="ENG85" s="103"/>
      <c r="ENH85" s="103"/>
      <c r="ENI85" s="103"/>
      <c r="ENJ85" s="103"/>
      <c r="ENK85" s="103"/>
      <c r="ENL85" s="103"/>
      <c r="ENM85" s="103"/>
      <c r="ENN85" s="103"/>
      <c r="ENO85" s="103"/>
      <c r="ENP85" s="103"/>
      <c r="ENQ85" s="103"/>
      <c r="ENR85" s="103"/>
      <c r="ENS85" s="103"/>
      <c r="ENT85" s="103"/>
      <c r="ENU85" s="103"/>
      <c r="ENV85" s="103"/>
      <c r="ENW85" s="103"/>
      <c r="ENX85" s="103"/>
      <c r="ENY85" s="103"/>
      <c r="ENZ85" s="103"/>
      <c r="EOA85" s="103"/>
      <c r="EOB85" s="103"/>
      <c r="EOC85" s="103"/>
      <c r="EOD85" s="103"/>
      <c r="EOE85" s="103"/>
      <c r="EOF85" s="103"/>
      <c r="EOG85" s="103"/>
      <c r="EOH85" s="103"/>
      <c r="EOI85" s="103"/>
      <c r="EOJ85" s="103"/>
      <c r="EOK85" s="103"/>
      <c r="EOL85" s="103"/>
      <c r="EOM85" s="103"/>
      <c r="EON85" s="103"/>
      <c r="EOO85" s="103"/>
      <c r="EOP85" s="103"/>
      <c r="EOQ85" s="103"/>
      <c r="EOR85" s="103"/>
      <c r="EOS85" s="103"/>
      <c r="EOT85" s="103"/>
      <c r="EOU85" s="103"/>
      <c r="EOV85" s="103"/>
      <c r="EOW85" s="103"/>
      <c r="EOX85" s="103"/>
      <c r="EOY85" s="103"/>
      <c r="EOZ85" s="103"/>
      <c r="EPA85" s="103"/>
      <c r="EPB85" s="103"/>
      <c r="EPC85" s="103"/>
      <c r="EPD85" s="103"/>
      <c r="EPE85" s="103"/>
      <c r="EPF85" s="103"/>
      <c r="EPG85" s="103"/>
      <c r="EPH85" s="103"/>
      <c r="EPI85" s="103"/>
      <c r="EPJ85" s="103"/>
      <c r="EPK85" s="103"/>
      <c r="EPL85" s="103"/>
      <c r="EPM85" s="103"/>
      <c r="EPN85" s="103"/>
      <c r="EPO85" s="103"/>
      <c r="EPP85" s="103"/>
      <c r="EPQ85" s="103"/>
      <c r="EPR85" s="103"/>
      <c r="EPS85" s="103"/>
      <c r="EPT85" s="103"/>
      <c r="EPU85" s="103"/>
      <c r="EPV85" s="103"/>
      <c r="EPW85" s="103"/>
      <c r="EPX85" s="103"/>
      <c r="EPY85" s="103"/>
      <c r="EPZ85" s="103"/>
      <c r="EQA85" s="103"/>
      <c r="EQB85" s="103"/>
      <c r="EQC85" s="103"/>
      <c r="EQD85" s="103"/>
      <c r="EQE85" s="103"/>
      <c r="EQF85" s="103"/>
      <c r="EQG85" s="103"/>
      <c r="EQH85" s="103"/>
      <c r="EQI85" s="103"/>
      <c r="EQJ85" s="103"/>
      <c r="EQK85" s="103"/>
      <c r="EQL85" s="103"/>
      <c r="EQM85" s="103"/>
      <c r="EQN85" s="103"/>
      <c r="EQO85" s="103"/>
      <c r="EQP85" s="103"/>
      <c r="EQQ85" s="103"/>
      <c r="EQR85" s="103"/>
      <c r="EQS85" s="103"/>
      <c r="EQT85" s="103"/>
      <c r="EQU85" s="103"/>
      <c r="EQV85" s="103"/>
      <c r="EQW85" s="103"/>
      <c r="EQX85" s="103"/>
      <c r="EQY85" s="103"/>
      <c r="EQZ85" s="103"/>
      <c r="ERA85" s="103"/>
      <c r="ERB85" s="103"/>
      <c r="ERC85" s="103"/>
      <c r="ERD85" s="103"/>
      <c r="ERE85" s="103"/>
      <c r="ERF85" s="103"/>
      <c r="ERG85" s="103"/>
      <c r="ERH85" s="103"/>
      <c r="ERI85" s="103"/>
      <c r="ERJ85" s="103"/>
      <c r="ERK85" s="103"/>
      <c r="ERL85" s="103"/>
      <c r="ERM85" s="103"/>
      <c r="ERN85" s="103"/>
      <c r="ERO85" s="103"/>
      <c r="ERP85" s="103"/>
      <c r="ERQ85" s="103"/>
      <c r="ERR85" s="103"/>
      <c r="ERS85" s="103"/>
      <c r="ERT85" s="103"/>
      <c r="ERU85" s="103"/>
      <c r="ERV85" s="103"/>
      <c r="ERW85" s="103"/>
      <c r="ERX85" s="103"/>
      <c r="ERY85" s="103"/>
      <c r="ERZ85" s="103"/>
      <c r="ESA85" s="103"/>
      <c r="ESB85" s="103"/>
      <c r="ESC85" s="103"/>
      <c r="ESD85" s="103"/>
      <c r="ESE85" s="103"/>
      <c r="ESF85" s="103"/>
      <c r="ESG85" s="103"/>
      <c r="ESH85" s="103"/>
      <c r="ESI85" s="103"/>
      <c r="ESJ85" s="103"/>
      <c r="ESK85" s="103"/>
      <c r="ESL85" s="103"/>
      <c r="ESM85" s="103"/>
      <c r="ESN85" s="103"/>
      <c r="ESO85" s="103"/>
      <c r="ESP85" s="103"/>
      <c r="ESQ85" s="103"/>
      <c r="ESR85" s="103"/>
      <c r="ESS85" s="103"/>
      <c r="EST85" s="103"/>
      <c r="ESU85" s="103"/>
      <c r="ESV85" s="103"/>
      <c r="ESW85" s="103"/>
      <c r="ESX85" s="103"/>
      <c r="ESY85" s="103"/>
      <c r="ESZ85" s="103"/>
      <c r="ETA85" s="103"/>
      <c r="ETB85" s="103"/>
      <c r="ETC85" s="103"/>
      <c r="ETD85" s="103"/>
      <c r="ETE85" s="103"/>
      <c r="ETF85" s="103"/>
      <c r="ETG85" s="103"/>
      <c r="ETH85" s="103"/>
      <c r="ETI85" s="103"/>
      <c r="ETJ85" s="103"/>
      <c r="ETK85" s="103"/>
      <c r="ETL85" s="103"/>
      <c r="ETM85" s="103"/>
      <c r="ETN85" s="103"/>
      <c r="ETO85" s="103"/>
      <c r="ETP85" s="103"/>
      <c r="ETQ85" s="103"/>
      <c r="ETR85" s="103"/>
      <c r="ETS85" s="103"/>
      <c r="ETT85" s="103"/>
      <c r="ETU85" s="103"/>
      <c r="ETV85" s="103"/>
      <c r="ETW85" s="103"/>
      <c r="ETX85" s="103"/>
      <c r="ETY85" s="103"/>
      <c r="ETZ85" s="103"/>
      <c r="EUA85" s="103"/>
      <c r="EUB85" s="103"/>
      <c r="EUC85" s="103"/>
      <c r="EUD85" s="103"/>
      <c r="EUE85" s="103"/>
      <c r="EUF85" s="103"/>
      <c r="EUG85" s="103"/>
      <c r="EUH85" s="103"/>
      <c r="EUI85" s="103"/>
      <c r="EUJ85" s="103"/>
      <c r="EUK85" s="103"/>
      <c r="EUL85" s="103"/>
      <c r="EUM85" s="103"/>
      <c r="EUN85" s="103"/>
      <c r="EUO85" s="103"/>
      <c r="EUP85" s="103"/>
      <c r="EUQ85" s="103"/>
      <c r="EUR85" s="103"/>
      <c r="EUS85" s="103"/>
      <c r="EUT85" s="103"/>
      <c r="EUU85" s="103"/>
      <c r="EUV85" s="103"/>
      <c r="EUW85" s="103"/>
      <c r="EUX85" s="103"/>
      <c r="EUY85" s="103"/>
      <c r="EUZ85" s="103"/>
      <c r="EVA85" s="103"/>
      <c r="EVB85" s="103"/>
      <c r="EVC85" s="103"/>
      <c r="EVD85" s="103"/>
      <c r="EVE85" s="103"/>
      <c r="EVF85" s="103"/>
      <c r="EVG85" s="103"/>
      <c r="EVH85" s="103"/>
      <c r="EVI85" s="103"/>
      <c r="EVJ85" s="103"/>
      <c r="EVK85" s="103"/>
      <c r="EVL85" s="103"/>
      <c r="EVM85" s="103"/>
      <c r="EVN85" s="103"/>
      <c r="EVO85" s="103"/>
      <c r="EVP85" s="103"/>
      <c r="EVQ85" s="103"/>
      <c r="EVR85" s="103"/>
      <c r="EVS85" s="103"/>
      <c r="EVT85" s="103"/>
      <c r="EVU85" s="103"/>
      <c r="EVV85" s="103"/>
      <c r="EVW85" s="103"/>
      <c r="EVX85" s="103"/>
      <c r="EVY85" s="103"/>
      <c r="EVZ85" s="103"/>
      <c r="EWA85" s="103"/>
      <c r="EWB85" s="103"/>
      <c r="EWC85" s="103"/>
      <c r="EWD85" s="103"/>
      <c r="EWE85" s="103"/>
      <c r="EWF85" s="103"/>
      <c r="EWG85" s="103"/>
      <c r="EWH85" s="103"/>
      <c r="EWI85" s="103"/>
      <c r="EWJ85" s="103"/>
      <c r="EWK85" s="103"/>
      <c r="EWL85" s="103"/>
      <c r="EWM85" s="103"/>
      <c r="EWN85" s="103"/>
      <c r="EWO85" s="103"/>
      <c r="EWP85" s="103"/>
      <c r="EWQ85" s="103"/>
      <c r="EWR85" s="103"/>
      <c r="EWS85" s="103"/>
      <c r="EWT85" s="103"/>
      <c r="EWU85" s="103"/>
      <c r="EWV85" s="103"/>
      <c r="EWW85" s="103"/>
      <c r="EWX85" s="103"/>
      <c r="EWY85" s="103"/>
      <c r="EWZ85" s="103"/>
      <c r="EXA85" s="103"/>
      <c r="EXB85" s="103"/>
      <c r="EXC85" s="103"/>
      <c r="EXD85" s="103"/>
      <c r="EXE85" s="103"/>
      <c r="EXF85" s="103"/>
      <c r="EXG85" s="103"/>
      <c r="EXH85" s="103"/>
      <c r="EXI85" s="103"/>
      <c r="EXJ85" s="103"/>
      <c r="EXK85" s="103"/>
      <c r="EXL85" s="103"/>
      <c r="EXM85" s="103"/>
      <c r="EXN85" s="103"/>
      <c r="EXO85" s="103"/>
      <c r="EXP85" s="103"/>
      <c r="EXQ85" s="103"/>
      <c r="EXR85" s="103"/>
      <c r="EXS85" s="103"/>
      <c r="EXT85" s="103"/>
      <c r="EXU85" s="103"/>
      <c r="EXV85" s="103"/>
      <c r="EXW85" s="103"/>
      <c r="EXX85" s="103"/>
      <c r="EXY85" s="103"/>
      <c r="EXZ85" s="103"/>
      <c r="EYA85" s="103"/>
      <c r="EYB85" s="103"/>
      <c r="EYC85" s="103"/>
      <c r="EYD85" s="103"/>
      <c r="EYE85" s="103"/>
      <c r="EYF85" s="103"/>
      <c r="EYG85" s="103"/>
      <c r="EYH85" s="103"/>
      <c r="EYI85" s="103"/>
      <c r="EYJ85" s="103"/>
      <c r="EYK85" s="103"/>
      <c r="EYL85" s="103"/>
      <c r="EYM85" s="103"/>
      <c r="EYN85" s="103"/>
      <c r="EYO85" s="103"/>
      <c r="EYP85" s="103"/>
      <c r="EYQ85" s="103"/>
      <c r="EYR85" s="103"/>
      <c r="EYS85" s="103"/>
      <c r="EYT85" s="103"/>
      <c r="EYU85" s="103"/>
      <c r="EYV85" s="103"/>
      <c r="EYW85" s="103"/>
      <c r="EYX85" s="103"/>
      <c r="EYY85" s="103"/>
      <c r="EYZ85" s="103"/>
      <c r="EZA85" s="103"/>
      <c r="EZB85" s="103"/>
      <c r="EZC85" s="103"/>
      <c r="EZD85" s="103"/>
      <c r="EZE85" s="103"/>
      <c r="EZF85" s="103"/>
      <c r="EZG85" s="103"/>
      <c r="EZH85" s="103"/>
      <c r="EZI85" s="103"/>
      <c r="EZJ85" s="103"/>
      <c r="EZK85" s="103"/>
      <c r="EZL85" s="103"/>
      <c r="EZM85" s="103"/>
      <c r="EZN85" s="103"/>
      <c r="EZO85" s="103"/>
      <c r="EZP85" s="103"/>
      <c r="EZQ85" s="103"/>
      <c r="EZR85" s="103"/>
      <c r="EZS85" s="103"/>
      <c r="EZT85" s="103"/>
      <c r="EZU85" s="103"/>
      <c r="EZV85" s="103"/>
      <c r="EZW85" s="103"/>
      <c r="EZX85" s="103"/>
      <c r="EZY85" s="103"/>
      <c r="EZZ85" s="103"/>
      <c r="FAA85" s="103"/>
      <c r="FAB85" s="103"/>
      <c r="FAC85" s="103"/>
      <c r="FAD85" s="103"/>
      <c r="FAE85" s="103"/>
      <c r="FAF85" s="103"/>
      <c r="FAG85" s="103"/>
      <c r="FAH85" s="103"/>
      <c r="FAI85" s="103"/>
      <c r="FAJ85" s="103"/>
      <c r="FAK85" s="103"/>
      <c r="FAL85" s="103"/>
      <c r="FAM85" s="103"/>
      <c r="FAN85" s="103"/>
      <c r="FAO85" s="103"/>
      <c r="FAP85" s="103"/>
      <c r="FAQ85" s="103"/>
      <c r="FAR85" s="103"/>
      <c r="FAS85" s="103"/>
      <c r="FAT85" s="103"/>
      <c r="FAU85" s="103"/>
      <c r="FAV85" s="103"/>
      <c r="FAW85" s="103"/>
      <c r="FAX85" s="103"/>
      <c r="FAY85" s="103"/>
      <c r="FAZ85" s="103"/>
      <c r="FBA85" s="103"/>
      <c r="FBB85" s="103"/>
      <c r="FBC85" s="103"/>
      <c r="FBD85" s="103"/>
      <c r="FBE85" s="103"/>
      <c r="FBF85" s="103"/>
      <c r="FBG85" s="103"/>
      <c r="FBH85" s="103"/>
      <c r="FBI85" s="103"/>
      <c r="FBJ85" s="103"/>
      <c r="FBK85" s="103"/>
      <c r="FBL85" s="103"/>
      <c r="FBM85" s="103"/>
      <c r="FBN85" s="103"/>
      <c r="FBO85" s="103"/>
      <c r="FBP85" s="103"/>
      <c r="FBQ85" s="103"/>
      <c r="FBR85" s="103"/>
      <c r="FBS85" s="103"/>
      <c r="FBT85" s="103"/>
      <c r="FBU85" s="103"/>
      <c r="FBV85" s="103"/>
      <c r="FBW85" s="103"/>
      <c r="FBX85" s="103"/>
      <c r="FBY85" s="103"/>
      <c r="FBZ85" s="103"/>
      <c r="FCA85" s="103"/>
      <c r="FCB85" s="103"/>
      <c r="FCC85" s="103"/>
      <c r="FCD85" s="103"/>
      <c r="FCE85" s="103"/>
      <c r="FCF85" s="103"/>
      <c r="FCG85" s="103"/>
      <c r="FCH85" s="103"/>
      <c r="FCI85" s="103"/>
      <c r="FCJ85" s="103"/>
      <c r="FCK85" s="103"/>
      <c r="FCL85" s="103"/>
      <c r="FCM85" s="103"/>
      <c r="FCN85" s="103"/>
      <c r="FCO85" s="103"/>
      <c r="FCP85" s="103"/>
      <c r="FCQ85" s="103"/>
      <c r="FCR85" s="103"/>
      <c r="FCS85" s="103"/>
      <c r="FCT85" s="103"/>
      <c r="FCU85" s="103"/>
      <c r="FCV85" s="103"/>
      <c r="FCW85" s="103"/>
      <c r="FCX85" s="103"/>
      <c r="FCY85" s="103"/>
      <c r="FCZ85" s="103"/>
      <c r="FDA85" s="103"/>
      <c r="FDB85" s="103"/>
      <c r="FDC85" s="103"/>
      <c r="FDD85" s="103"/>
      <c r="FDE85" s="103"/>
      <c r="FDF85" s="103"/>
      <c r="FDG85" s="103"/>
      <c r="FDH85" s="103"/>
      <c r="FDI85" s="103"/>
      <c r="FDJ85" s="103"/>
      <c r="FDK85" s="103"/>
      <c r="FDL85" s="103"/>
      <c r="FDM85" s="103"/>
      <c r="FDN85" s="103"/>
      <c r="FDO85" s="103"/>
      <c r="FDP85" s="103"/>
      <c r="FDQ85" s="103"/>
      <c r="FDR85" s="103"/>
      <c r="FDS85" s="103"/>
      <c r="FDT85" s="103"/>
      <c r="FDU85" s="103"/>
      <c r="FDV85" s="103"/>
      <c r="FDW85" s="103"/>
      <c r="FDX85" s="103"/>
      <c r="FDY85" s="103"/>
      <c r="FDZ85" s="103"/>
      <c r="FEA85" s="103"/>
      <c r="FEB85" s="103"/>
      <c r="FEC85" s="103"/>
      <c r="FED85" s="103"/>
      <c r="FEE85" s="103"/>
      <c r="FEF85" s="103"/>
      <c r="FEG85" s="103"/>
      <c r="FEH85" s="103"/>
      <c r="FEI85" s="103"/>
      <c r="FEJ85" s="103"/>
      <c r="FEK85" s="103"/>
      <c r="FEL85" s="103"/>
      <c r="FEM85" s="103"/>
      <c r="FEN85" s="103"/>
      <c r="FEO85" s="103"/>
      <c r="FEP85" s="103"/>
      <c r="FEQ85" s="103"/>
      <c r="FER85" s="103"/>
      <c r="FES85" s="103"/>
      <c r="FET85" s="103"/>
      <c r="FEU85" s="103"/>
      <c r="FEV85" s="103"/>
      <c r="FEW85" s="103"/>
      <c r="FEX85" s="103"/>
      <c r="FEY85" s="103"/>
      <c r="FEZ85" s="103"/>
      <c r="FFA85" s="103"/>
      <c r="FFB85" s="103"/>
      <c r="FFC85" s="103"/>
      <c r="FFD85" s="103"/>
      <c r="FFE85" s="103"/>
      <c r="FFF85" s="103"/>
      <c r="FFG85" s="103"/>
      <c r="FFH85" s="103"/>
      <c r="FFI85" s="103"/>
      <c r="FFJ85" s="103"/>
      <c r="FFK85" s="103"/>
      <c r="FFL85" s="103"/>
      <c r="FFM85" s="103"/>
      <c r="FFN85" s="103"/>
      <c r="FFO85" s="103"/>
      <c r="FFP85" s="103"/>
      <c r="FFQ85" s="103"/>
      <c r="FFR85" s="103"/>
      <c r="FFS85" s="103"/>
      <c r="FFT85" s="103"/>
      <c r="FFU85" s="103"/>
      <c r="FFV85" s="103"/>
      <c r="FFW85" s="103"/>
      <c r="FFX85" s="103"/>
      <c r="FFY85" s="103"/>
      <c r="FFZ85" s="103"/>
      <c r="FGA85" s="103"/>
      <c r="FGB85" s="103"/>
      <c r="FGC85" s="103"/>
      <c r="FGD85" s="103"/>
      <c r="FGE85" s="103"/>
      <c r="FGF85" s="103"/>
      <c r="FGG85" s="103"/>
      <c r="FGH85" s="103"/>
      <c r="FGI85" s="103"/>
      <c r="FGJ85" s="103"/>
      <c r="FGK85" s="103"/>
      <c r="FGL85" s="103"/>
      <c r="FGM85" s="103"/>
      <c r="FGN85" s="103"/>
      <c r="FGO85" s="103"/>
      <c r="FGP85" s="103"/>
      <c r="FGQ85" s="103"/>
      <c r="FGR85" s="103"/>
      <c r="FGS85" s="103"/>
      <c r="FGT85" s="103"/>
      <c r="FGU85" s="103"/>
      <c r="FGV85" s="103"/>
      <c r="FGW85" s="103"/>
      <c r="FGX85" s="103"/>
      <c r="FGY85" s="103"/>
      <c r="FGZ85" s="103"/>
      <c r="FHA85" s="103"/>
      <c r="FHB85" s="103"/>
      <c r="FHC85" s="103"/>
      <c r="FHD85" s="103"/>
      <c r="FHE85" s="103"/>
      <c r="FHF85" s="103"/>
      <c r="FHG85" s="103"/>
      <c r="FHH85" s="103"/>
      <c r="FHI85" s="103"/>
      <c r="FHJ85" s="103"/>
      <c r="FHK85" s="103"/>
      <c r="FHL85" s="103"/>
      <c r="FHM85" s="103"/>
      <c r="FHN85" s="103"/>
      <c r="FHO85" s="103"/>
      <c r="FHP85" s="103"/>
      <c r="FHQ85" s="103"/>
      <c r="FHR85" s="103"/>
      <c r="FHS85" s="103"/>
      <c r="FHT85" s="103"/>
      <c r="FHU85" s="103"/>
      <c r="FHV85" s="103"/>
      <c r="FHW85" s="103"/>
      <c r="FHX85" s="103"/>
      <c r="FHY85" s="103"/>
      <c r="FHZ85" s="103"/>
      <c r="FIA85" s="103"/>
      <c r="FIB85" s="103"/>
      <c r="FIC85" s="103"/>
      <c r="FID85" s="103"/>
      <c r="FIE85" s="103"/>
      <c r="FIF85" s="103"/>
      <c r="FIG85" s="103"/>
      <c r="FIH85" s="103"/>
      <c r="FII85" s="103"/>
      <c r="FIJ85" s="103"/>
      <c r="FIK85" s="103"/>
      <c r="FIL85" s="103"/>
      <c r="FIM85" s="103"/>
      <c r="FIN85" s="103"/>
      <c r="FIO85" s="103"/>
      <c r="FIP85" s="103"/>
      <c r="FIQ85" s="103"/>
      <c r="FIR85" s="103"/>
      <c r="FIS85" s="103"/>
      <c r="FIT85" s="103"/>
      <c r="FIU85" s="103"/>
      <c r="FIV85" s="103"/>
      <c r="FIW85" s="103"/>
      <c r="FIX85" s="103"/>
      <c r="FIY85" s="103"/>
      <c r="FIZ85" s="103"/>
      <c r="FJA85" s="103"/>
      <c r="FJB85" s="103"/>
      <c r="FJC85" s="103"/>
      <c r="FJD85" s="103"/>
      <c r="FJE85" s="103"/>
      <c r="FJF85" s="103"/>
      <c r="FJG85" s="103"/>
      <c r="FJH85" s="103"/>
      <c r="FJI85" s="103"/>
      <c r="FJJ85" s="103"/>
      <c r="FJK85" s="103"/>
      <c r="FJL85" s="103"/>
      <c r="FJM85" s="103"/>
      <c r="FJN85" s="103"/>
      <c r="FJO85" s="103"/>
      <c r="FJP85" s="103"/>
      <c r="FJQ85" s="103"/>
      <c r="FJR85" s="103"/>
      <c r="FJS85" s="103"/>
      <c r="FJT85" s="103"/>
      <c r="FJU85" s="103"/>
      <c r="FJV85" s="103"/>
      <c r="FJW85" s="103"/>
      <c r="FJX85" s="103"/>
      <c r="FJY85" s="103"/>
      <c r="FJZ85" s="103"/>
      <c r="FKA85" s="103"/>
      <c r="FKB85" s="103"/>
      <c r="FKC85" s="103"/>
      <c r="FKD85" s="103"/>
      <c r="FKE85" s="103"/>
      <c r="FKF85" s="103"/>
      <c r="FKG85" s="103"/>
      <c r="FKH85" s="103"/>
      <c r="FKI85" s="103"/>
      <c r="FKJ85" s="103"/>
      <c r="FKK85" s="103"/>
      <c r="FKL85" s="103"/>
      <c r="FKM85" s="103"/>
      <c r="FKN85" s="103"/>
      <c r="FKO85" s="103"/>
      <c r="FKP85" s="103"/>
      <c r="FKQ85" s="103"/>
      <c r="FKR85" s="103"/>
      <c r="FKS85" s="103"/>
      <c r="FKT85" s="103"/>
      <c r="FKU85" s="103"/>
      <c r="FKV85" s="103"/>
      <c r="FKW85" s="103"/>
      <c r="FKX85" s="103"/>
      <c r="FKY85" s="103"/>
      <c r="FKZ85" s="103"/>
      <c r="FLA85" s="103"/>
      <c r="FLB85" s="103"/>
      <c r="FLC85" s="103"/>
      <c r="FLD85" s="103"/>
      <c r="FLE85" s="103"/>
      <c r="FLF85" s="103"/>
      <c r="FLG85" s="103"/>
      <c r="FLH85" s="103"/>
      <c r="FLI85" s="103"/>
      <c r="FLJ85" s="103"/>
      <c r="FLK85" s="103"/>
      <c r="FLL85" s="103"/>
      <c r="FLM85" s="103"/>
      <c r="FLN85" s="103"/>
      <c r="FLO85" s="103"/>
      <c r="FLP85" s="103"/>
      <c r="FLQ85" s="103"/>
      <c r="FLR85" s="103"/>
      <c r="FLS85" s="103"/>
      <c r="FLT85" s="103"/>
      <c r="FLU85" s="103"/>
      <c r="FLV85" s="103"/>
      <c r="FLW85" s="103"/>
      <c r="FLX85" s="103"/>
      <c r="FLY85" s="103"/>
      <c r="FLZ85" s="103"/>
      <c r="FMA85" s="103"/>
      <c r="FMB85" s="103"/>
      <c r="FMC85" s="103"/>
      <c r="FMD85" s="103"/>
      <c r="FME85" s="103"/>
      <c r="FMF85" s="103"/>
      <c r="FMG85" s="103"/>
      <c r="FMH85" s="103"/>
      <c r="FMI85" s="103"/>
      <c r="FMJ85" s="103"/>
      <c r="FMK85" s="103"/>
      <c r="FML85" s="103"/>
      <c r="FMM85" s="103"/>
      <c r="FMN85" s="103"/>
      <c r="FMO85" s="103"/>
      <c r="FMP85" s="103"/>
      <c r="FMQ85" s="103"/>
      <c r="FMR85" s="103"/>
      <c r="FMS85" s="103"/>
      <c r="FMT85" s="103"/>
      <c r="FMU85" s="103"/>
      <c r="FMV85" s="103"/>
      <c r="FMW85" s="103"/>
      <c r="FMX85" s="103"/>
      <c r="FMY85" s="103"/>
      <c r="FMZ85" s="103"/>
      <c r="FNA85" s="103"/>
      <c r="FNB85" s="103"/>
      <c r="FNC85" s="103"/>
      <c r="FND85" s="103"/>
      <c r="FNE85" s="103"/>
      <c r="FNF85" s="103"/>
      <c r="FNG85" s="103"/>
      <c r="FNH85" s="103"/>
      <c r="FNI85" s="103"/>
      <c r="FNJ85" s="103"/>
      <c r="FNK85" s="103"/>
      <c r="FNL85" s="103"/>
      <c r="FNM85" s="103"/>
      <c r="FNN85" s="103"/>
      <c r="FNO85" s="103"/>
      <c r="FNP85" s="103"/>
      <c r="FNQ85" s="103"/>
      <c r="FNR85" s="103"/>
      <c r="FNS85" s="103"/>
      <c r="FNT85" s="103"/>
      <c r="FNU85" s="103"/>
      <c r="FNV85" s="103"/>
      <c r="FNW85" s="103"/>
      <c r="FNX85" s="103"/>
      <c r="FNY85" s="103"/>
      <c r="FNZ85" s="103"/>
      <c r="FOA85" s="103"/>
      <c r="FOB85" s="103"/>
      <c r="FOC85" s="103"/>
      <c r="FOD85" s="103"/>
      <c r="FOE85" s="103"/>
      <c r="FOF85" s="103"/>
      <c r="FOG85" s="103"/>
      <c r="FOH85" s="103"/>
      <c r="FOI85" s="103"/>
      <c r="FOJ85" s="103"/>
      <c r="FOK85" s="103"/>
      <c r="FOL85" s="103"/>
      <c r="FOM85" s="103"/>
      <c r="FON85" s="103"/>
      <c r="FOO85" s="103"/>
      <c r="FOP85" s="103"/>
      <c r="FOQ85" s="103"/>
      <c r="FOR85" s="103"/>
      <c r="FOS85" s="103"/>
      <c r="FOT85" s="103"/>
      <c r="FOU85" s="103"/>
      <c r="FOV85" s="103"/>
      <c r="FOW85" s="103"/>
      <c r="FOX85" s="103"/>
      <c r="FOY85" s="103"/>
      <c r="FOZ85" s="103"/>
      <c r="FPA85" s="103"/>
      <c r="FPB85" s="103"/>
      <c r="FPC85" s="103"/>
      <c r="FPD85" s="103"/>
      <c r="FPE85" s="103"/>
      <c r="FPF85" s="103"/>
      <c r="FPG85" s="103"/>
      <c r="FPH85" s="103"/>
      <c r="FPI85" s="103"/>
      <c r="FPJ85" s="103"/>
      <c r="FPK85" s="103"/>
      <c r="FPL85" s="103"/>
      <c r="FPM85" s="103"/>
      <c r="FPN85" s="103"/>
      <c r="FPO85" s="103"/>
      <c r="FPP85" s="103"/>
      <c r="FPQ85" s="103"/>
      <c r="FPR85" s="103"/>
      <c r="FPS85" s="103"/>
      <c r="FPT85" s="103"/>
      <c r="FPU85" s="103"/>
      <c r="FPV85" s="103"/>
      <c r="FPW85" s="103"/>
      <c r="FPX85" s="103"/>
      <c r="FPY85" s="103"/>
      <c r="FPZ85" s="103"/>
      <c r="FQA85" s="103"/>
      <c r="FQB85" s="103"/>
      <c r="FQC85" s="103"/>
      <c r="FQD85" s="103"/>
      <c r="FQE85" s="103"/>
      <c r="FQF85" s="103"/>
      <c r="FQG85" s="103"/>
      <c r="FQH85" s="103"/>
      <c r="FQI85" s="103"/>
      <c r="FQJ85" s="103"/>
      <c r="FQK85" s="103"/>
      <c r="FQL85" s="103"/>
      <c r="FQM85" s="103"/>
      <c r="FQN85" s="103"/>
      <c r="FQO85" s="103"/>
      <c r="FQP85" s="103"/>
      <c r="FQQ85" s="103"/>
      <c r="FQR85" s="103"/>
      <c r="FQS85" s="103"/>
      <c r="FQT85" s="103"/>
      <c r="FQU85" s="103"/>
      <c r="FQV85" s="103"/>
      <c r="FQW85" s="103"/>
      <c r="FQX85" s="103"/>
      <c r="FQY85" s="103"/>
      <c r="FQZ85" s="103"/>
      <c r="FRA85" s="103"/>
      <c r="FRB85" s="103"/>
      <c r="FRC85" s="103"/>
      <c r="FRD85" s="103"/>
      <c r="FRE85" s="103"/>
      <c r="FRF85" s="103"/>
      <c r="FRG85" s="103"/>
      <c r="FRH85" s="103"/>
      <c r="FRI85" s="103"/>
      <c r="FRJ85" s="103"/>
      <c r="FRK85" s="103"/>
      <c r="FRL85" s="103"/>
      <c r="FRM85" s="103"/>
      <c r="FRN85" s="103"/>
      <c r="FRO85" s="103"/>
      <c r="FRP85" s="103"/>
      <c r="FRQ85" s="103"/>
      <c r="FRR85" s="103"/>
      <c r="FRS85" s="103"/>
      <c r="FRT85" s="103"/>
      <c r="FRU85" s="103"/>
      <c r="FRV85" s="103"/>
      <c r="FRW85" s="103"/>
      <c r="FRX85" s="103"/>
      <c r="FRY85" s="103"/>
      <c r="FRZ85" s="103"/>
      <c r="FSA85" s="103"/>
      <c r="FSB85" s="103"/>
      <c r="FSC85" s="103"/>
      <c r="FSD85" s="103"/>
      <c r="FSE85" s="103"/>
      <c r="FSF85" s="103"/>
      <c r="FSG85" s="103"/>
      <c r="FSH85" s="103"/>
      <c r="FSI85" s="103"/>
      <c r="FSJ85" s="103"/>
      <c r="FSK85" s="103"/>
      <c r="FSL85" s="103"/>
      <c r="FSM85" s="103"/>
      <c r="FSN85" s="103"/>
      <c r="FSO85" s="103"/>
      <c r="FSP85" s="103"/>
      <c r="FSQ85" s="103"/>
      <c r="FSR85" s="103"/>
      <c r="FSS85" s="103"/>
      <c r="FST85" s="103"/>
      <c r="FSU85" s="103"/>
      <c r="FSV85" s="103"/>
      <c r="FSW85" s="103"/>
      <c r="FSX85" s="103"/>
      <c r="FSY85" s="103"/>
      <c r="FSZ85" s="103"/>
      <c r="FTA85" s="103"/>
      <c r="FTB85" s="103"/>
      <c r="FTC85" s="103"/>
      <c r="FTD85" s="103"/>
      <c r="FTE85" s="103"/>
      <c r="FTF85" s="103"/>
      <c r="FTG85" s="103"/>
      <c r="FTH85" s="103"/>
      <c r="FTI85" s="103"/>
      <c r="FTJ85" s="103"/>
      <c r="FTK85" s="103"/>
      <c r="FTL85" s="103"/>
      <c r="FTM85" s="103"/>
      <c r="FTN85" s="103"/>
      <c r="FTO85" s="103"/>
      <c r="FTP85" s="103"/>
      <c r="FTQ85" s="103"/>
      <c r="FTR85" s="103"/>
      <c r="FTS85" s="103"/>
      <c r="FTT85" s="103"/>
      <c r="FTU85" s="103"/>
      <c r="FTV85" s="103"/>
      <c r="FTW85" s="103"/>
      <c r="FTX85" s="103"/>
      <c r="FTY85" s="103"/>
      <c r="FTZ85" s="103"/>
      <c r="FUA85" s="103"/>
      <c r="FUB85" s="103"/>
      <c r="FUC85" s="103"/>
      <c r="FUD85" s="103"/>
      <c r="FUE85" s="103"/>
      <c r="FUF85" s="103"/>
      <c r="FUG85" s="103"/>
      <c r="FUH85" s="103"/>
      <c r="FUI85" s="103"/>
      <c r="FUJ85" s="103"/>
      <c r="FUK85" s="103"/>
      <c r="FUL85" s="103"/>
      <c r="FUM85" s="103"/>
      <c r="FUN85" s="103"/>
      <c r="FUO85" s="103"/>
      <c r="FUP85" s="103"/>
      <c r="FUQ85" s="103"/>
      <c r="FUR85" s="103"/>
      <c r="FUS85" s="103"/>
      <c r="FUT85" s="103"/>
      <c r="FUU85" s="103"/>
      <c r="FUV85" s="103"/>
      <c r="FUW85" s="103"/>
      <c r="FUX85" s="103"/>
      <c r="FUY85" s="103"/>
      <c r="FUZ85" s="103"/>
      <c r="FVA85" s="103"/>
      <c r="FVB85" s="103"/>
      <c r="FVC85" s="103"/>
      <c r="FVD85" s="103"/>
      <c r="FVE85" s="103"/>
      <c r="FVF85" s="103"/>
      <c r="FVG85" s="103"/>
      <c r="FVH85" s="103"/>
      <c r="FVI85" s="103"/>
      <c r="FVJ85" s="103"/>
      <c r="FVK85" s="103"/>
      <c r="FVL85" s="103"/>
      <c r="FVM85" s="103"/>
      <c r="FVN85" s="103"/>
      <c r="FVO85" s="103"/>
      <c r="FVP85" s="103"/>
      <c r="FVQ85" s="103"/>
      <c r="FVR85" s="103"/>
      <c r="FVS85" s="103"/>
      <c r="FVT85" s="103"/>
      <c r="FVU85" s="103"/>
      <c r="FVV85" s="103"/>
      <c r="FVW85" s="103"/>
      <c r="FVX85" s="103"/>
      <c r="FVY85" s="103"/>
      <c r="FVZ85" s="103"/>
      <c r="FWA85" s="103"/>
      <c r="FWB85" s="103"/>
      <c r="FWC85" s="103"/>
      <c r="FWD85" s="103"/>
      <c r="FWE85" s="103"/>
      <c r="FWF85" s="103"/>
      <c r="FWG85" s="103"/>
      <c r="FWH85" s="103"/>
      <c r="FWI85" s="103"/>
      <c r="FWJ85" s="103"/>
      <c r="FWK85" s="103"/>
      <c r="FWL85" s="103"/>
      <c r="FWM85" s="103"/>
      <c r="FWN85" s="103"/>
      <c r="FWO85" s="103"/>
      <c r="FWP85" s="103"/>
      <c r="FWQ85" s="103"/>
      <c r="FWR85" s="103"/>
      <c r="FWS85" s="103"/>
      <c r="FWT85" s="103"/>
      <c r="FWU85" s="103"/>
      <c r="FWV85" s="103"/>
      <c r="FWW85" s="103"/>
      <c r="FWX85" s="103"/>
      <c r="FWY85" s="103"/>
      <c r="FWZ85" s="103"/>
      <c r="FXA85" s="103"/>
      <c r="FXB85" s="103"/>
      <c r="FXC85" s="103"/>
      <c r="FXD85" s="103"/>
      <c r="FXE85" s="103"/>
      <c r="FXF85" s="103"/>
      <c r="FXG85" s="103"/>
      <c r="FXH85" s="103"/>
      <c r="FXI85" s="103"/>
      <c r="FXJ85" s="103"/>
      <c r="FXK85" s="103"/>
      <c r="FXL85" s="103"/>
      <c r="FXM85" s="103"/>
      <c r="FXN85" s="103"/>
      <c r="FXO85" s="103"/>
      <c r="FXP85" s="103"/>
      <c r="FXQ85" s="103"/>
      <c r="FXR85" s="103"/>
      <c r="FXS85" s="103"/>
      <c r="FXT85" s="103"/>
      <c r="FXU85" s="103"/>
      <c r="FXV85" s="103"/>
      <c r="FXW85" s="103"/>
      <c r="FXX85" s="103"/>
      <c r="FXY85" s="103"/>
      <c r="FXZ85" s="103"/>
      <c r="FYA85" s="103"/>
      <c r="FYB85" s="103"/>
      <c r="FYC85" s="103"/>
      <c r="FYD85" s="103"/>
      <c r="FYE85" s="103"/>
      <c r="FYF85" s="103"/>
      <c r="FYG85" s="103"/>
      <c r="FYH85" s="103"/>
      <c r="FYI85" s="103"/>
      <c r="FYJ85" s="103"/>
      <c r="FYK85" s="103"/>
      <c r="FYL85" s="103"/>
      <c r="FYM85" s="103"/>
      <c r="FYN85" s="103"/>
      <c r="FYO85" s="103"/>
      <c r="FYP85" s="103"/>
      <c r="FYQ85" s="103"/>
      <c r="FYR85" s="103"/>
      <c r="FYS85" s="103"/>
      <c r="FYT85" s="103"/>
      <c r="FYU85" s="103"/>
      <c r="FYV85" s="103"/>
      <c r="FYW85" s="103"/>
      <c r="FYX85" s="103"/>
      <c r="FYY85" s="103"/>
      <c r="FYZ85" s="103"/>
      <c r="FZA85" s="103"/>
      <c r="FZB85" s="103"/>
      <c r="FZC85" s="103"/>
      <c r="FZD85" s="103"/>
      <c r="FZE85" s="103"/>
      <c r="FZF85" s="103"/>
      <c r="FZG85" s="103"/>
      <c r="FZH85" s="103"/>
      <c r="FZI85" s="103"/>
      <c r="FZJ85" s="103"/>
      <c r="FZK85" s="103"/>
      <c r="FZL85" s="103"/>
      <c r="FZM85" s="103"/>
      <c r="FZN85" s="103"/>
      <c r="FZO85" s="103"/>
      <c r="FZP85" s="103"/>
      <c r="FZQ85" s="103"/>
      <c r="FZR85" s="103"/>
      <c r="FZS85" s="103"/>
      <c r="FZT85" s="103"/>
      <c r="FZU85" s="103"/>
      <c r="FZV85" s="103"/>
      <c r="FZW85" s="103"/>
      <c r="FZX85" s="103"/>
      <c r="FZY85" s="103"/>
      <c r="FZZ85" s="103"/>
      <c r="GAA85" s="103"/>
      <c r="GAB85" s="103"/>
      <c r="GAC85" s="103"/>
      <c r="GAD85" s="103"/>
      <c r="GAE85" s="103"/>
      <c r="GAF85" s="103"/>
      <c r="GAG85" s="103"/>
      <c r="GAH85" s="103"/>
      <c r="GAI85" s="103"/>
      <c r="GAJ85" s="103"/>
      <c r="GAK85" s="103"/>
      <c r="GAL85" s="103"/>
      <c r="GAM85" s="103"/>
      <c r="GAN85" s="103"/>
      <c r="GAO85" s="103"/>
      <c r="GAP85" s="103"/>
      <c r="GAQ85" s="103"/>
      <c r="GAR85" s="103"/>
      <c r="GAS85" s="103"/>
      <c r="GAT85" s="103"/>
      <c r="GAU85" s="103"/>
      <c r="GAV85" s="103"/>
      <c r="GAW85" s="103"/>
      <c r="GAX85" s="103"/>
      <c r="GAY85" s="103"/>
      <c r="GAZ85" s="103"/>
      <c r="GBA85" s="103"/>
      <c r="GBB85" s="103"/>
      <c r="GBC85" s="103"/>
      <c r="GBD85" s="103"/>
      <c r="GBE85" s="103"/>
      <c r="GBF85" s="103"/>
      <c r="GBG85" s="103"/>
      <c r="GBH85" s="103"/>
      <c r="GBI85" s="103"/>
      <c r="GBJ85" s="103"/>
      <c r="GBK85" s="103"/>
      <c r="GBL85" s="103"/>
      <c r="GBM85" s="103"/>
      <c r="GBN85" s="103"/>
      <c r="GBO85" s="103"/>
      <c r="GBP85" s="103"/>
      <c r="GBQ85" s="103"/>
      <c r="GBR85" s="103"/>
      <c r="GBS85" s="103"/>
      <c r="GBT85" s="103"/>
      <c r="GBU85" s="103"/>
      <c r="GBV85" s="103"/>
      <c r="GBW85" s="103"/>
      <c r="GBX85" s="103"/>
      <c r="GBY85" s="103"/>
      <c r="GBZ85" s="103"/>
      <c r="GCA85" s="103"/>
      <c r="GCB85" s="103"/>
      <c r="GCC85" s="103"/>
      <c r="GCD85" s="103"/>
      <c r="GCE85" s="103"/>
      <c r="GCF85" s="103"/>
      <c r="GCG85" s="103"/>
      <c r="GCH85" s="103"/>
      <c r="GCI85" s="103"/>
      <c r="GCJ85" s="103"/>
      <c r="GCK85" s="103"/>
      <c r="GCL85" s="103"/>
      <c r="GCM85" s="103"/>
      <c r="GCN85" s="103"/>
      <c r="GCO85" s="103"/>
      <c r="GCP85" s="103"/>
      <c r="GCQ85" s="103"/>
      <c r="GCR85" s="103"/>
      <c r="GCS85" s="103"/>
      <c r="GCT85" s="103"/>
      <c r="GCU85" s="103"/>
      <c r="GCV85" s="103"/>
      <c r="GCW85" s="103"/>
      <c r="GCX85" s="103"/>
      <c r="GCY85" s="103"/>
      <c r="GCZ85" s="103"/>
      <c r="GDA85" s="103"/>
      <c r="GDB85" s="103"/>
      <c r="GDC85" s="103"/>
      <c r="GDD85" s="103"/>
      <c r="GDE85" s="103"/>
      <c r="GDF85" s="103"/>
      <c r="GDG85" s="103"/>
      <c r="GDH85" s="103"/>
      <c r="GDI85" s="103"/>
      <c r="GDJ85" s="103"/>
      <c r="GDK85" s="103"/>
      <c r="GDL85" s="103"/>
      <c r="GDM85" s="103"/>
      <c r="GDN85" s="103"/>
      <c r="GDO85" s="103"/>
      <c r="GDP85" s="103"/>
      <c r="GDQ85" s="103"/>
      <c r="GDR85" s="103"/>
      <c r="GDS85" s="103"/>
      <c r="GDT85" s="103"/>
      <c r="GDU85" s="103"/>
      <c r="GDV85" s="103"/>
      <c r="GDW85" s="103"/>
      <c r="GDX85" s="103"/>
      <c r="GDY85" s="103"/>
      <c r="GDZ85" s="103"/>
      <c r="GEA85" s="103"/>
      <c r="GEB85" s="103"/>
      <c r="GEC85" s="103"/>
      <c r="GED85" s="103"/>
      <c r="GEE85" s="103"/>
      <c r="GEF85" s="103"/>
      <c r="GEG85" s="103"/>
      <c r="GEH85" s="103"/>
      <c r="GEI85" s="103"/>
      <c r="GEJ85" s="103"/>
      <c r="GEK85" s="103"/>
      <c r="GEL85" s="103"/>
      <c r="GEM85" s="103"/>
      <c r="GEN85" s="103"/>
      <c r="GEO85" s="103"/>
      <c r="GEP85" s="103"/>
      <c r="GEQ85" s="103"/>
      <c r="GER85" s="103"/>
      <c r="GES85" s="103"/>
      <c r="GET85" s="103"/>
      <c r="GEU85" s="103"/>
      <c r="GEV85" s="103"/>
      <c r="GEW85" s="103"/>
      <c r="GEX85" s="103"/>
      <c r="GEY85" s="103"/>
      <c r="GEZ85" s="103"/>
      <c r="GFA85" s="103"/>
      <c r="GFB85" s="103"/>
      <c r="GFC85" s="103"/>
      <c r="GFD85" s="103"/>
      <c r="GFE85" s="103"/>
      <c r="GFF85" s="103"/>
      <c r="GFG85" s="103"/>
      <c r="GFH85" s="103"/>
      <c r="GFI85" s="103"/>
      <c r="GFJ85" s="103"/>
      <c r="GFK85" s="103"/>
      <c r="GFL85" s="103"/>
      <c r="GFM85" s="103"/>
      <c r="GFN85" s="103"/>
      <c r="GFO85" s="103"/>
      <c r="GFP85" s="103"/>
      <c r="GFQ85" s="103"/>
      <c r="GFR85" s="103"/>
      <c r="GFS85" s="103"/>
      <c r="GFT85" s="103"/>
      <c r="GFU85" s="103"/>
      <c r="GFV85" s="103"/>
      <c r="GFW85" s="103"/>
      <c r="GFX85" s="103"/>
      <c r="GFY85" s="103"/>
      <c r="GFZ85" s="103"/>
      <c r="GGA85" s="103"/>
      <c r="GGB85" s="103"/>
      <c r="GGC85" s="103"/>
      <c r="GGD85" s="103"/>
      <c r="GGE85" s="103"/>
      <c r="GGF85" s="103"/>
      <c r="GGG85" s="103"/>
      <c r="GGH85" s="103"/>
      <c r="GGI85" s="103"/>
      <c r="GGJ85" s="103"/>
      <c r="GGK85" s="103"/>
      <c r="GGL85" s="103"/>
      <c r="GGM85" s="103"/>
      <c r="GGN85" s="103"/>
      <c r="GGO85" s="103"/>
      <c r="GGP85" s="103"/>
      <c r="GGQ85" s="103"/>
      <c r="GGR85" s="103"/>
      <c r="GGS85" s="103"/>
      <c r="GGT85" s="103"/>
      <c r="GGU85" s="103"/>
      <c r="GGV85" s="103"/>
      <c r="GGW85" s="103"/>
      <c r="GGX85" s="103"/>
      <c r="GGY85" s="103"/>
      <c r="GGZ85" s="103"/>
      <c r="GHA85" s="103"/>
      <c r="GHB85" s="103"/>
      <c r="GHC85" s="103"/>
      <c r="GHD85" s="103"/>
      <c r="GHE85" s="103"/>
      <c r="GHF85" s="103"/>
      <c r="GHG85" s="103"/>
      <c r="GHH85" s="103"/>
      <c r="GHI85" s="103"/>
      <c r="GHJ85" s="103"/>
      <c r="GHK85" s="103"/>
      <c r="GHL85" s="103"/>
      <c r="GHM85" s="103"/>
      <c r="GHN85" s="103"/>
      <c r="GHO85" s="103"/>
      <c r="GHP85" s="103"/>
      <c r="GHQ85" s="103"/>
      <c r="GHR85" s="103"/>
      <c r="GHS85" s="103"/>
      <c r="GHT85" s="103"/>
      <c r="GHU85" s="103"/>
      <c r="GHV85" s="103"/>
      <c r="GHW85" s="103"/>
      <c r="GHX85" s="103"/>
      <c r="GHY85" s="103"/>
      <c r="GHZ85" s="103"/>
      <c r="GIA85" s="103"/>
      <c r="GIB85" s="103"/>
      <c r="GIC85" s="103"/>
      <c r="GID85" s="103"/>
      <c r="GIE85" s="103"/>
      <c r="GIF85" s="103"/>
      <c r="GIG85" s="103"/>
      <c r="GIH85" s="103"/>
      <c r="GII85" s="103"/>
      <c r="GIJ85" s="103"/>
      <c r="GIK85" s="103"/>
      <c r="GIL85" s="103"/>
      <c r="GIM85" s="103"/>
      <c r="GIN85" s="103"/>
      <c r="GIO85" s="103"/>
      <c r="GIP85" s="103"/>
      <c r="GIQ85" s="103"/>
      <c r="GIR85" s="103"/>
      <c r="GIS85" s="103"/>
      <c r="GIT85" s="103"/>
      <c r="GIU85" s="103"/>
      <c r="GIV85" s="103"/>
      <c r="GIW85" s="103"/>
      <c r="GIX85" s="103"/>
      <c r="GIY85" s="103"/>
      <c r="GIZ85" s="103"/>
      <c r="GJA85" s="103"/>
      <c r="GJB85" s="103"/>
      <c r="GJC85" s="103"/>
      <c r="GJD85" s="103"/>
      <c r="GJE85" s="103"/>
      <c r="GJF85" s="103"/>
      <c r="GJG85" s="103"/>
      <c r="GJH85" s="103"/>
      <c r="GJI85" s="103"/>
      <c r="GJJ85" s="103"/>
      <c r="GJK85" s="103"/>
      <c r="GJL85" s="103"/>
      <c r="GJM85" s="103"/>
      <c r="GJN85" s="103"/>
      <c r="GJO85" s="103"/>
      <c r="GJP85" s="103"/>
      <c r="GJQ85" s="103"/>
      <c r="GJR85" s="103"/>
      <c r="GJS85" s="103"/>
      <c r="GJT85" s="103"/>
      <c r="GJU85" s="103"/>
      <c r="GJV85" s="103"/>
      <c r="GJW85" s="103"/>
      <c r="GJX85" s="103"/>
      <c r="GJY85" s="103"/>
      <c r="GJZ85" s="103"/>
      <c r="GKA85" s="103"/>
      <c r="GKB85" s="103"/>
      <c r="GKC85" s="103"/>
      <c r="GKD85" s="103"/>
      <c r="GKE85" s="103"/>
      <c r="GKF85" s="103"/>
      <c r="GKG85" s="103"/>
      <c r="GKH85" s="103"/>
      <c r="GKI85" s="103"/>
      <c r="GKJ85" s="103"/>
      <c r="GKK85" s="103"/>
      <c r="GKL85" s="103"/>
      <c r="GKM85" s="103"/>
      <c r="GKN85" s="103"/>
      <c r="GKO85" s="103"/>
      <c r="GKP85" s="103"/>
      <c r="GKQ85" s="103"/>
      <c r="GKR85" s="103"/>
      <c r="GKS85" s="103"/>
      <c r="GKT85" s="103"/>
      <c r="GKU85" s="103"/>
      <c r="GKV85" s="103"/>
      <c r="GKW85" s="103"/>
      <c r="GKX85" s="103"/>
      <c r="GKY85" s="103"/>
      <c r="GKZ85" s="103"/>
      <c r="GLA85" s="103"/>
      <c r="GLB85" s="103"/>
      <c r="GLC85" s="103"/>
      <c r="GLD85" s="103"/>
      <c r="GLE85" s="103"/>
      <c r="GLF85" s="103"/>
      <c r="GLG85" s="103"/>
      <c r="GLH85" s="103"/>
      <c r="GLI85" s="103"/>
      <c r="GLJ85" s="103"/>
      <c r="GLK85" s="103"/>
      <c r="GLL85" s="103"/>
      <c r="GLM85" s="103"/>
      <c r="GLN85" s="103"/>
      <c r="GLO85" s="103"/>
      <c r="GLP85" s="103"/>
      <c r="GLQ85" s="103"/>
      <c r="GLR85" s="103"/>
      <c r="GLS85" s="103"/>
      <c r="GLT85" s="103"/>
      <c r="GLU85" s="103"/>
      <c r="GLV85" s="103"/>
      <c r="GLW85" s="103"/>
      <c r="GLX85" s="103"/>
      <c r="GLY85" s="103"/>
      <c r="GLZ85" s="103"/>
      <c r="GMA85" s="103"/>
      <c r="GMB85" s="103"/>
      <c r="GMC85" s="103"/>
      <c r="GMD85" s="103"/>
      <c r="GME85" s="103"/>
      <c r="GMF85" s="103"/>
      <c r="GMG85" s="103"/>
      <c r="GMH85" s="103"/>
      <c r="GMI85" s="103"/>
      <c r="GMJ85" s="103"/>
      <c r="GMK85" s="103"/>
      <c r="GML85" s="103"/>
      <c r="GMM85" s="103"/>
      <c r="GMN85" s="103"/>
      <c r="GMO85" s="103"/>
      <c r="GMP85" s="103"/>
      <c r="GMQ85" s="103"/>
      <c r="GMR85" s="103"/>
      <c r="GMS85" s="103"/>
      <c r="GMT85" s="103"/>
      <c r="GMU85" s="103"/>
      <c r="GMV85" s="103"/>
      <c r="GMW85" s="103"/>
      <c r="GMX85" s="103"/>
      <c r="GMY85" s="103"/>
      <c r="GMZ85" s="103"/>
      <c r="GNA85" s="103"/>
      <c r="GNB85" s="103"/>
      <c r="GNC85" s="103"/>
      <c r="GND85" s="103"/>
      <c r="GNE85" s="103"/>
      <c r="GNF85" s="103"/>
      <c r="GNG85" s="103"/>
      <c r="GNH85" s="103"/>
      <c r="GNI85" s="103"/>
      <c r="GNJ85" s="103"/>
      <c r="GNK85" s="103"/>
      <c r="GNL85" s="103"/>
      <c r="GNM85" s="103"/>
      <c r="GNN85" s="103"/>
      <c r="GNO85" s="103"/>
      <c r="GNP85" s="103"/>
      <c r="GNQ85" s="103"/>
      <c r="GNR85" s="103"/>
      <c r="GNS85" s="103"/>
      <c r="GNT85" s="103"/>
      <c r="GNU85" s="103"/>
      <c r="GNV85" s="103"/>
      <c r="GNW85" s="103"/>
      <c r="GNX85" s="103"/>
      <c r="GNY85" s="103"/>
      <c r="GNZ85" s="103"/>
      <c r="GOA85" s="103"/>
      <c r="GOB85" s="103"/>
      <c r="GOC85" s="103"/>
      <c r="GOD85" s="103"/>
      <c r="GOE85" s="103"/>
      <c r="GOF85" s="103"/>
      <c r="GOG85" s="103"/>
      <c r="GOH85" s="103"/>
      <c r="GOI85" s="103"/>
      <c r="GOJ85" s="103"/>
      <c r="GOK85" s="103"/>
      <c r="GOL85" s="103"/>
      <c r="GOM85" s="103"/>
      <c r="GON85" s="103"/>
      <c r="GOO85" s="103"/>
      <c r="GOP85" s="103"/>
      <c r="GOQ85" s="103"/>
      <c r="GOR85" s="103"/>
      <c r="GOS85" s="103"/>
      <c r="GOT85" s="103"/>
      <c r="GOU85" s="103"/>
      <c r="GOV85" s="103"/>
      <c r="GOW85" s="103"/>
      <c r="GOX85" s="103"/>
      <c r="GOY85" s="103"/>
      <c r="GOZ85" s="103"/>
      <c r="GPA85" s="103"/>
      <c r="GPB85" s="103"/>
      <c r="GPC85" s="103"/>
      <c r="GPD85" s="103"/>
      <c r="GPE85" s="103"/>
      <c r="GPF85" s="103"/>
      <c r="GPG85" s="103"/>
      <c r="GPH85" s="103"/>
      <c r="GPI85" s="103"/>
      <c r="GPJ85" s="103"/>
      <c r="GPK85" s="103"/>
      <c r="GPL85" s="103"/>
      <c r="GPM85" s="103"/>
      <c r="GPN85" s="103"/>
      <c r="GPO85" s="103"/>
      <c r="GPP85" s="103"/>
      <c r="GPQ85" s="103"/>
      <c r="GPR85" s="103"/>
      <c r="GPS85" s="103"/>
      <c r="GPT85" s="103"/>
      <c r="GPU85" s="103"/>
      <c r="GPV85" s="103"/>
      <c r="GPW85" s="103"/>
      <c r="GPX85" s="103"/>
      <c r="GPY85" s="103"/>
      <c r="GPZ85" s="103"/>
      <c r="GQA85" s="103"/>
      <c r="GQB85" s="103"/>
      <c r="GQC85" s="103"/>
      <c r="GQD85" s="103"/>
      <c r="GQE85" s="103"/>
      <c r="GQF85" s="103"/>
      <c r="GQG85" s="103"/>
      <c r="GQH85" s="103"/>
      <c r="GQI85" s="103"/>
      <c r="GQJ85" s="103"/>
      <c r="GQK85" s="103"/>
      <c r="GQL85" s="103"/>
      <c r="GQM85" s="103"/>
      <c r="GQN85" s="103"/>
      <c r="GQO85" s="103"/>
      <c r="GQP85" s="103"/>
      <c r="GQQ85" s="103"/>
      <c r="GQR85" s="103"/>
      <c r="GQS85" s="103"/>
      <c r="GQT85" s="103"/>
      <c r="GQU85" s="103"/>
      <c r="GQV85" s="103"/>
      <c r="GQW85" s="103"/>
      <c r="GQX85" s="103"/>
      <c r="GQY85" s="103"/>
      <c r="GQZ85" s="103"/>
      <c r="GRA85" s="103"/>
      <c r="GRB85" s="103"/>
      <c r="GRC85" s="103"/>
      <c r="GRD85" s="103"/>
      <c r="GRE85" s="103"/>
      <c r="GRF85" s="103"/>
      <c r="GRG85" s="103"/>
      <c r="GRH85" s="103"/>
      <c r="GRI85" s="103"/>
      <c r="GRJ85" s="103"/>
      <c r="GRK85" s="103"/>
      <c r="GRL85" s="103"/>
      <c r="GRM85" s="103"/>
      <c r="GRN85" s="103"/>
      <c r="GRO85" s="103"/>
      <c r="GRP85" s="103"/>
      <c r="GRQ85" s="103"/>
      <c r="GRR85" s="103"/>
      <c r="GRS85" s="103"/>
      <c r="GRT85" s="103"/>
      <c r="GRU85" s="103"/>
      <c r="GRV85" s="103"/>
      <c r="GRW85" s="103"/>
      <c r="GRX85" s="103"/>
      <c r="GRY85" s="103"/>
      <c r="GRZ85" s="103"/>
      <c r="GSA85" s="103"/>
      <c r="GSB85" s="103"/>
      <c r="GSC85" s="103"/>
      <c r="GSD85" s="103"/>
      <c r="GSE85" s="103"/>
      <c r="GSF85" s="103"/>
      <c r="GSG85" s="103"/>
      <c r="GSH85" s="103"/>
      <c r="GSI85" s="103"/>
      <c r="GSJ85" s="103"/>
      <c r="GSK85" s="103"/>
      <c r="GSL85" s="103"/>
      <c r="GSM85" s="103"/>
      <c r="GSN85" s="103"/>
      <c r="GSO85" s="103"/>
      <c r="GSP85" s="103"/>
      <c r="GSQ85" s="103"/>
      <c r="GSR85" s="103"/>
      <c r="GSS85" s="103"/>
      <c r="GST85" s="103"/>
      <c r="GSU85" s="103"/>
      <c r="GSV85" s="103"/>
      <c r="GSW85" s="103"/>
      <c r="GSX85" s="103"/>
      <c r="GSY85" s="103"/>
      <c r="GSZ85" s="103"/>
      <c r="GTA85" s="103"/>
      <c r="GTB85" s="103"/>
      <c r="GTC85" s="103"/>
      <c r="GTD85" s="103"/>
      <c r="GTE85" s="103"/>
      <c r="GTF85" s="103"/>
      <c r="GTG85" s="103"/>
      <c r="GTH85" s="103"/>
      <c r="GTI85" s="103"/>
      <c r="GTJ85" s="103"/>
      <c r="GTK85" s="103"/>
      <c r="GTL85" s="103"/>
      <c r="GTM85" s="103"/>
      <c r="GTN85" s="103"/>
      <c r="GTO85" s="103"/>
      <c r="GTP85" s="103"/>
      <c r="GTQ85" s="103"/>
      <c r="GTR85" s="103"/>
      <c r="GTS85" s="103"/>
      <c r="GTT85" s="103"/>
      <c r="GTU85" s="103"/>
      <c r="GTV85" s="103"/>
      <c r="GTW85" s="103"/>
      <c r="GTX85" s="103"/>
      <c r="GTY85" s="103"/>
      <c r="GTZ85" s="103"/>
      <c r="GUA85" s="103"/>
      <c r="GUB85" s="103"/>
      <c r="GUC85" s="103"/>
      <c r="GUD85" s="103"/>
      <c r="GUE85" s="103"/>
      <c r="GUF85" s="103"/>
      <c r="GUG85" s="103"/>
      <c r="GUH85" s="103"/>
      <c r="GUI85" s="103"/>
      <c r="GUJ85" s="103"/>
      <c r="GUK85" s="103"/>
      <c r="GUL85" s="103"/>
      <c r="GUM85" s="103"/>
      <c r="GUN85" s="103"/>
      <c r="GUO85" s="103"/>
      <c r="GUP85" s="103"/>
      <c r="GUQ85" s="103"/>
      <c r="GUR85" s="103"/>
      <c r="GUS85" s="103"/>
      <c r="GUT85" s="103"/>
      <c r="GUU85" s="103"/>
      <c r="GUV85" s="103"/>
      <c r="GUW85" s="103"/>
      <c r="GUX85" s="103"/>
      <c r="GUY85" s="103"/>
      <c r="GUZ85" s="103"/>
      <c r="GVA85" s="103"/>
      <c r="GVB85" s="103"/>
      <c r="GVC85" s="103"/>
      <c r="GVD85" s="103"/>
      <c r="GVE85" s="103"/>
      <c r="GVF85" s="103"/>
      <c r="GVG85" s="103"/>
      <c r="GVH85" s="103"/>
      <c r="GVI85" s="103"/>
      <c r="GVJ85" s="103"/>
      <c r="GVK85" s="103"/>
      <c r="GVL85" s="103"/>
      <c r="GVM85" s="103"/>
      <c r="GVN85" s="103"/>
      <c r="GVO85" s="103"/>
      <c r="GVP85" s="103"/>
      <c r="GVQ85" s="103"/>
      <c r="GVR85" s="103"/>
      <c r="GVS85" s="103"/>
      <c r="GVT85" s="103"/>
      <c r="GVU85" s="103"/>
      <c r="GVV85" s="103"/>
      <c r="GVW85" s="103"/>
      <c r="GVX85" s="103"/>
      <c r="GVY85" s="103"/>
      <c r="GVZ85" s="103"/>
      <c r="GWA85" s="103"/>
      <c r="GWB85" s="103"/>
      <c r="GWC85" s="103"/>
      <c r="GWD85" s="103"/>
      <c r="GWE85" s="103"/>
      <c r="GWF85" s="103"/>
      <c r="GWG85" s="103"/>
      <c r="GWH85" s="103"/>
      <c r="GWI85" s="103"/>
      <c r="GWJ85" s="103"/>
      <c r="GWK85" s="103"/>
      <c r="GWL85" s="103"/>
      <c r="GWM85" s="103"/>
      <c r="GWN85" s="103"/>
      <c r="GWO85" s="103"/>
      <c r="GWP85" s="103"/>
      <c r="GWQ85" s="103"/>
      <c r="GWR85" s="103"/>
      <c r="GWS85" s="103"/>
      <c r="GWT85" s="103"/>
      <c r="GWU85" s="103"/>
      <c r="GWV85" s="103"/>
      <c r="GWW85" s="103"/>
      <c r="GWX85" s="103"/>
      <c r="GWY85" s="103"/>
      <c r="GWZ85" s="103"/>
      <c r="GXA85" s="103"/>
      <c r="GXB85" s="103"/>
      <c r="GXC85" s="103"/>
      <c r="GXD85" s="103"/>
      <c r="GXE85" s="103"/>
      <c r="GXF85" s="103"/>
      <c r="GXG85" s="103"/>
      <c r="GXH85" s="103"/>
      <c r="GXI85" s="103"/>
      <c r="GXJ85" s="103"/>
      <c r="GXK85" s="103"/>
      <c r="GXL85" s="103"/>
      <c r="GXM85" s="103"/>
      <c r="GXN85" s="103"/>
      <c r="GXO85" s="103"/>
      <c r="GXP85" s="103"/>
      <c r="GXQ85" s="103"/>
      <c r="GXR85" s="103"/>
      <c r="GXS85" s="103"/>
      <c r="GXT85" s="103"/>
      <c r="GXU85" s="103"/>
      <c r="GXV85" s="103"/>
      <c r="GXW85" s="103"/>
      <c r="GXX85" s="103"/>
      <c r="GXY85" s="103"/>
      <c r="GXZ85" s="103"/>
      <c r="GYA85" s="103"/>
      <c r="GYB85" s="103"/>
      <c r="GYC85" s="103"/>
      <c r="GYD85" s="103"/>
      <c r="GYE85" s="103"/>
      <c r="GYF85" s="103"/>
      <c r="GYG85" s="103"/>
      <c r="GYH85" s="103"/>
      <c r="GYI85" s="103"/>
      <c r="GYJ85" s="103"/>
      <c r="GYK85" s="103"/>
      <c r="GYL85" s="103"/>
      <c r="GYM85" s="103"/>
      <c r="GYN85" s="103"/>
      <c r="GYO85" s="103"/>
      <c r="GYP85" s="103"/>
      <c r="GYQ85" s="103"/>
      <c r="GYR85" s="103"/>
      <c r="GYS85" s="103"/>
      <c r="GYT85" s="103"/>
      <c r="GYU85" s="103"/>
      <c r="GYV85" s="103"/>
      <c r="GYW85" s="103"/>
      <c r="GYX85" s="103"/>
      <c r="GYY85" s="103"/>
      <c r="GYZ85" s="103"/>
      <c r="GZA85" s="103"/>
      <c r="GZB85" s="103"/>
      <c r="GZC85" s="103"/>
      <c r="GZD85" s="103"/>
      <c r="GZE85" s="103"/>
      <c r="GZF85" s="103"/>
      <c r="GZG85" s="103"/>
      <c r="GZH85" s="103"/>
      <c r="GZI85" s="103"/>
      <c r="GZJ85" s="103"/>
      <c r="GZK85" s="103"/>
      <c r="GZL85" s="103"/>
      <c r="GZM85" s="103"/>
      <c r="GZN85" s="103"/>
      <c r="GZO85" s="103"/>
      <c r="GZP85" s="103"/>
      <c r="GZQ85" s="103"/>
      <c r="GZR85" s="103"/>
      <c r="GZS85" s="103"/>
      <c r="GZT85" s="103"/>
      <c r="GZU85" s="103"/>
      <c r="GZV85" s="103"/>
      <c r="GZW85" s="103"/>
      <c r="GZX85" s="103"/>
      <c r="GZY85" s="103"/>
      <c r="GZZ85" s="103"/>
      <c r="HAA85" s="103"/>
      <c r="HAB85" s="103"/>
      <c r="HAC85" s="103"/>
      <c r="HAD85" s="103"/>
      <c r="HAE85" s="103"/>
      <c r="HAF85" s="103"/>
      <c r="HAG85" s="103"/>
      <c r="HAH85" s="103"/>
      <c r="HAI85" s="103"/>
      <c r="HAJ85" s="103"/>
      <c r="HAK85" s="103"/>
      <c r="HAL85" s="103"/>
      <c r="HAM85" s="103"/>
      <c r="HAN85" s="103"/>
      <c r="HAO85" s="103"/>
      <c r="HAP85" s="103"/>
      <c r="HAQ85" s="103"/>
      <c r="HAR85" s="103"/>
      <c r="HAS85" s="103"/>
      <c r="HAT85" s="103"/>
      <c r="HAU85" s="103"/>
      <c r="HAV85" s="103"/>
      <c r="HAW85" s="103"/>
      <c r="HAX85" s="103"/>
      <c r="HAY85" s="103"/>
      <c r="HAZ85" s="103"/>
      <c r="HBA85" s="103"/>
      <c r="HBB85" s="103"/>
      <c r="HBC85" s="103"/>
      <c r="HBD85" s="103"/>
      <c r="HBE85" s="103"/>
      <c r="HBF85" s="103"/>
      <c r="HBG85" s="103"/>
      <c r="HBH85" s="103"/>
      <c r="HBI85" s="103"/>
      <c r="HBJ85" s="103"/>
      <c r="HBK85" s="103"/>
      <c r="HBL85" s="103"/>
      <c r="HBM85" s="103"/>
      <c r="HBN85" s="103"/>
      <c r="HBO85" s="103"/>
      <c r="HBP85" s="103"/>
      <c r="HBQ85" s="103"/>
      <c r="HBR85" s="103"/>
      <c r="HBS85" s="103"/>
      <c r="HBT85" s="103"/>
      <c r="HBU85" s="103"/>
      <c r="HBV85" s="103"/>
      <c r="HBW85" s="103"/>
      <c r="HBX85" s="103"/>
      <c r="HBY85" s="103"/>
      <c r="HBZ85" s="103"/>
      <c r="HCA85" s="103"/>
      <c r="HCB85" s="103"/>
      <c r="HCC85" s="103"/>
      <c r="HCD85" s="103"/>
      <c r="HCE85" s="103"/>
      <c r="HCF85" s="103"/>
      <c r="HCG85" s="103"/>
      <c r="HCH85" s="103"/>
      <c r="HCI85" s="103"/>
      <c r="HCJ85" s="103"/>
      <c r="HCK85" s="103"/>
      <c r="HCL85" s="103"/>
      <c r="HCM85" s="103"/>
      <c r="HCN85" s="103"/>
      <c r="HCO85" s="103"/>
      <c r="HCP85" s="103"/>
      <c r="HCQ85" s="103"/>
      <c r="HCR85" s="103"/>
      <c r="HCS85" s="103"/>
      <c r="HCT85" s="103"/>
      <c r="HCU85" s="103"/>
      <c r="HCV85" s="103"/>
      <c r="HCW85" s="103"/>
      <c r="HCX85" s="103"/>
      <c r="HCY85" s="103"/>
      <c r="HCZ85" s="103"/>
      <c r="HDA85" s="103"/>
      <c r="HDB85" s="103"/>
      <c r="HDC85" s="103"/>
      <c r="HDD85" s="103"/>
      <c r="HDE85" s="103"/>
      <c r="HDF85" s="103"/>
      <c r="HDG85" s="103"/>
      <c r="HDH85" s="103"/>
      <c r="HDI85" s="103"/>
      <c r="HDJ85" s="103"/>
      <c r="HDK85" s="103"/>
      <c r="HDL85" s="103"/>
      <c r="HDM85" s="103"/>
      <c r="HDN85" s="103"/>
      <c r="HDO85" s="103"/>
      <c r="HDP85" s="103"/>
      <c r="HDQ85" s="103"/>
      <c r="HDR85" s="103"/>
      <c r="HDS85" s="103"/>
      <c r="HDT85" s="103"/>
      <c r="HDU85" s="103"/>
      <c r="HDV85" s="103"/>
      <c r="HDW85" s="103"/>
      <c r="HDX85" s="103"/>
      <c r="HDY85" s="103"/>
      <c r="HDZ85" s="103"/>
      <c r="HEA85" s="103"/>
      <c r="HEB85" s="103"/>
      <c r="HEC85" s="103"/>
      <c r="HED85" s="103"/>
      <c r="HEE85" s="103"/>
      <c r="HEF85" s="103"/>
      <c r="HEG85" s="103"/>
      <c r="HEH85" s="103"/>
      <c r="HEI85" s="103"/>
      <c r="HEJ85" s="103"/>
      <c r="HEK85" s="103"/>
      <c r="HEL85" s="103"/>
      <c r="HEM85" s="103"/>
      <c r="HEN85" s="103"/>
      <c r="HEO85" s="103"/>
      <c r="HEP85" s="103"/>
      <c r="HEQ85" s="103"/>
      <c r="HER85" s="103"/>
      <c r="HES85" s="103"/>
      <c r="HET85" s="103"/>
      <c r="HEU85" s="103"/>
      <c r="HEV85" s="103"/>
      <c r="HEW85" s="103"/>
      <c r="HEX85" s="103"/>
      <c r="HEY85" s="103"/>
      <c r="HEZ85" s="103"/>
      <c r="HFA85" s="103"/>
      <c r="HFB85" s="103"/>
      <c r="HFC85" s="103"/>
      <c r="HFD85" s="103"/>
      <c r="HFE85" s="103"/>
      <c r="HFF85" s="103"/>
      <c r="HFG85" s="103"/>
      <c r="HFH85" s="103"/>
      <c r="HFI85" s="103"/>
      <c r="HFJ85" s="103"/>
      <c r="HFK85" s="103"/>
      <c r="HFL85" s="103"/>
      <c r="HFM85" s="103"/>
      <c r="HFN85" s="103"/>
      <c r="HFO85" s="103"/>
      <c r="HFP85" s="103"/>
      <c r="HFQ85" s="103"/>
      <c r="HFR85" s="103"/>
      <c r="HFS85" s="103"/>
      <c r="HFT85" s="103"/>
      <c r="HFU85" s="103"/>
      <c r="HFV85" s="103"/>
      <c r="HFW85" s="103"/>
      <c r="HFX85" s="103"/>
      <c r="HFY85" s="103"/>
      <c r="HFZ85" s="103"/>
      <c r="HGA85" s="103"/>
      <c r="HGB85" s="103"/>
      <c r="HGC85" s="103"/>
      <c r="HGD85" s="103"/>
      <c r="HGE85" s="103"/>
      <c r="HGF85" s="103"/>
      <c r="HGG85" s="103"/>
      <c r="HGH85" s="103"/>
      <c r="HGI85" s="103"/>
      <c r="HGJ85" s="103"/>
      <c r="HGK85" s="103"/>
      <c r="HGL85" s="103"/>
      <c r="HGM85" s="103"/>
      <c r="HGN85" s="103"/>
      <c r="HGO85" s="103"/>
      <c r="HGP85" s="103"/>
      <c r="HGQ85" s="103"/>
      <c r="HGR85" s="103"/>
      <c r="HGS85" s="103"/>
      <c r="HGT85" s="103"/>
      <c r="HGU85" s="103"/>
      <c r="HGV85" s="103"/>
      <c r="HGW85" s="103"/>
      <c r="HGX85" s="103"/>
      <c r="HGY85" s="103"/>
      <c r="HGZ85" s="103"/>
      <c r="HHA85" s="103"/>
      <c r="HHB85" s="103"/>
      <c r="HHC85" s="103"/>
      <c r="HHD85" s="103"/>
      <c r="HHE85" s="103"/>
      <c r="HHF85" s="103"/>
      <c r="HHG85" s="103"/>
      <c r="HHH85" s="103"/>
      <c r="HHI85" s="103"/>
      <c r="HHJ85" s="103"/>
      <c r="HHK85" s="103"/>
      <c r="HHL85" s="103"/>
      <c r="HHM85" s="103"/>
      <c r="HHN85" s="103"/>
      <c r="HHO85" s="103"/>
      <c r="HHP85" s="103"/>
      <c r="HHQ85" s="103"/>
      <c r="HHR85" s="103"/>
      <c r="HHS85" s="103"/>
      <c r="HHT85" s="103"/>
      <c r="HHU85" s="103"/>
      <c r="HHV85" s="103"/>
      <c r="HHW85" s="103"/>
      <c r="HHX85" s="103"/>
      <c r="HHY85" s="103"/>
      <c r="HHZ85" s="103"/>
      <c r="HIA85" s="103"/>
      <c r="HIB85" s="103"/>
      <c r="HIC85" s="103"/>
      <c r="HID85" s="103"/>
      <c r="HIE85" s="103"/>
      <c r="HIF85" s="103"/>
      <c r="HIG85" s="103"/>
      <c r="HIH85" s="103"/>
      <c r="HII85" s="103"/>
      <c r="HIJ85" s="103"/>
      <c r="HIK85" s="103"/>
      <c r="HIL85" s="103"/>
      <c r="HIM85" s="103"/>
      <c r="HIN85" s="103"/>
      <c r="HIO85" s="103"/>
      <c r="HIP85" s="103"/>
      <c r="HIQ85" s="103"/>
      <c r="HIR85" s="103"/>
      <c r="HIS85" s="103"/>
      <c r="HIT85" s="103"/>
      <c r="HIU85" s="103"/>
      <c r="HIV85" s="103"/>
      <c r="HIW85" s="103"/>
      <c r="HIX85" s="103"/>
      <c r="HIY85" s="103"/>
      <c r="HIZ85" s="103"/>
      <c r="HJA85" s="103"/>
      <c r="HJB85" s="103"/>
      <c r="HJC85" s="103"/>
      <c r="HJD85" s="103"/>
      <c r="HJE85" s="103"/>
      <c r="HJF85" s="103"/>
      <c r="HJG85" s="103"/>
      <c r="HJH85" s="103"/>
      <c r="HJI85" s="103"/>
      <c r="HJJ85" s="103"/>
      <c r="HJK85" s="103"/>
      <c r="HJL85" s="103"/>
      <c r="HJM85" s="103"/>
      <c r="HJN85" s="103"/>
      <c r="HJO85" s="103"/>
      <c r="HJP85" s="103"/>
      <c r="HJQ85" s="103"/>
      <c r="HJR85" s="103"/>
      <c r="HJS85" s="103"/>
      <c r="HJT85" s="103"/>
      <c r="HJU85" s="103"/>
      <c r="HJV85" s="103"/>
      <c r="HJW85" s="103"/>
      <c r="HJX85" s="103"/>
      <c r="HJY85" s="103"/>
      <c r="HJZ85" s="103"/>
      <c r="HKA85" s="103"/>
      <c r="HKB85" s="103"/>
      <c r="HKC85" s="103"/>
      <c r="HKD85" s="103"/>
      <c r="HKE85" s="103"/>
      <c r="HKF85" s="103"/>
      <c r="HKG85" s="103"/>
      <c r="HKH85" s="103"/>
      <c r="HKI85" s="103"/>
      <c r="HKJ85" s="103"/>
      <c r="HKK85" s="103"/>
      <c r="HKL85" s="103"/>
      <c r="HKM85" s="103"/>
      <c r="HKN85" s="103"/>
      <c r="HKO85" s="103"/>
      <c r="HKP85" s="103"/>
      <c r="HKQ85" s="103"/>
      <c r="HKR85" s="103"/>
      <c r="HKS85" s="103"/>
      <c r="HKT85" s="103"/>
      <c r="HKU85" s="103"/>
      <c r="HKV85" s="103"/>
      <c r="HKW85" s="103"/>
      <c r="HKX85" s="103"/>
      <c r="HKY85" s="103"/>
      <c r="HKZ85" s="103"/>
      <c r="HLA85" s="103"/>
      <c r="HLB85" s="103"/>
      <c r="HLC85" s="103"/>
      <c r="HLD85" s="103"/>
      <c r="HLE85" s="103"/>
      <c r="HLF85" s="103"/>
      <c r="HLG85" s="103"/>
      <c r="HLH85" s="103"/>
      <c r="HLI85" s="103"/>
      <c r="HLJ85" s="103"/>
      <c r="HLK85" s="103"/>
      <c r="HLL85" s="103"/>
      <c r="HLM85" s="103"/>
      <c r="HLN85" s="103"/>
      <c r="HLO85" s="103"/>
      <c r="HLP85" s="103"/>
      <c r="HLQ85" s="103"/>
      <c r="HLR85" s="103"/>
      <c r="HLS85" s="103"/>
      <c r="HLT85" s="103"/>
      <c r="HLU85" s="103"/>
      <c r="HLV85" s="103"/>
      <c r="HLW85" s="103"/>
      <c r="HLX85" s="103"/>
      <c r="HLY85" s="103"/>
      <c r="HLZ85" s="103"/>
      <c r="HMA85" s="103"/>
      <c r="HMB85" s="103"/>
      <c r="HMC85" s="103"/>
      <c r="HMD85" s="103"/>
      <c r="HME85" s="103"/>
      <c r="HMF85" s="103"/>
      <c r="HMG85" s="103"/>
      <c r="HMH85" s="103"/>
      <c r="HMI85" s="103"/>
      <c r="HMJ85" s="103"/>
      <c r="HMK85" s="103"/>
      <c r="HML85" s="103"/>
      <c r="HMM85" s="103"/>
      <c r="HMN85" s="103"/>
      <c r="HMO85" s="103"/>
      <c r="HMP85" s="103"/>
      <c r="HMQ85" s="103"/>
      <c r="HMR85" s="103"/>
      <c r="HMS85" s="103"/>
      <c r="HMT85" s="103"/>
      <c r="HMU85" s="103"/>
      <c r="HMV85" s="103"/>
      <c r="HMW85" s="103"/>
      <c r="HMX85" s="103"/>
      <c r="HMY85" s="103"/>
      <c r="HMZ85" s="103"/>
      <c r="HNA85" s="103"/>
      <c r="HNB85" s="103"/>
      <c r="HNC85" s="103"/>
      <c r="HND85" s="103"/>
      <c r="HNE85" s="103"/>
      <c r="HNF85" s="103"/>
      <c r="HNG85" s="103"/>
      <c r="HNH85" s="103"/>
      <c r="HNI85" s="103"/>
      <c r="HNJ85" s="103"/>
      <c r="HNK85" s="103"/>
      <c r="HNL85" s="103"/>
      <c r="HNM85" s="103"/>
      <c r="HNN85" s="103"/>
      <c r="HNO85" s="103"/>
      <c r="HNP85" s="103"/>
      <c r="HNQ85" s="103"/>
      <c r="HNR85" s="103"/>
      <c r="HNS85" s="103"/>
      <c r="HNT85" s="103"/>
      <c r="HNU85" s="103"/>
      <c r="HNV85" s="103"/>
      <c r="HNW85" s="103"/>
      <c r="HNX85" s="103"/>
      <c r="HNY85" s="103"/>
      <c r="HNZ85" s="103"/>
      <c r="HOA85" s="103"/>
      <c r="HOB85" s="103"/>
      <c r="HOC85" s="103"/>
      <c r="HOD85" s="103"/>
      <c r="HOE85" s="103"/>
      <c r="HOF85" s="103"/>
      <c r="HOG85" s="103"/>
      <c r="HOH85" s="103"/>
      <c r="HOI85" s="103"/>
      <c r="HOJ85" s="103"/>
      <c r="HOK85" s="103"/>
      <c r="HOL85" s="103"/>
      <c r="HOM85" s="103"/>
      <c r="HON85" s="103"/>
      <c r="HOO85" s="103"/>
      <c r="HOP85" s="103"/>
      <c r="HOQ85" s="103"/>
      <c r="HOR85" s="103"/>
      <c r="HOS85" s="103"/>
      <c r="HOT85" s="103"/>
      <c r="HOU85" s="103"/>
      <c r="HOV85" s="103"/>
      <c r="HOW85" s="103"/>
      <c r="HOX85" s="103"/>
      <c r="HOY85" s="103"/>
      <c r="HOZ85" s="103"/>
      <c r="HPA85" s="103"/>
      <c r="HPB85" s="103"/>
      <c r="HPC85" s="103"/>
      <c r="HPD85" s="103"/>
      <c r="HPE85" s="103"/>
      <c r="HPF85" s="103"/>
      <c r="HPG85" s="103"/>
      <c r="HPH85" s="103"/>
      <c r="HPI85" s="103"/>
      <c r="HPJ85" s="103"/>
      <c r="HPK85" s="103"/>
      <c r="HPL85" s="103"/>
      <c r="HPM85" s="103"/>
      <c r="HPN85" s="103"/>
      <c r="HPO85" s="103"/>
      <c r="HPP85" s="103"/>
      <c r="HPQ85" s="103"/>
      <c r="HPR85" s="103"/>
      <c r="HPS85" s="103"/>
      <c r="HPT85" s="103"/>
      <c r="HPU85" s="103"/>
      <c r="HPV85" s="103"/>
      <c r="HPW85" s="103"/>
      <c r="HPX85" s="103"/>
      <c r="HPY85" s="103"/>
      <c r="HPZ85" s="103"/>
      <c r="HQA85" s="103"/>
      <c r="HQB85" s="103"/>
      <c r="HQC85" s="103"/>
      <c r="HQD85" s="103"/>
      <c r="HQE85" s="103"/>
      <c r="HQF85" s="103"/>
      <c r="HQG85" s="103"/>
      <c r="HQH85" s="103"/>
      <c r="HQI85" s="103"/>
      <c r="HQJ85" s="103"/>
      <c r="HQK85" s="103"/>
      <c r="HQL85" s="103"/>
      <c r="HQM85" s="103"/>
      <c r="HQN85" s="103"/>
      <c r="HQO85" s="103"/>
      <c r="HQP85" s="103"/>
      <c r="HQQ85" s="103"/>
      <c r="HQR85" s="103"/>
      <c r="HQS85" s="103"/>
      <c r="HQT85" s="103"/>
      <c r="HQU85" s="103"/>
      <c r="HQV85" s="103"/>
      <c r="HQW85" s="103"/>
      <c r="HQX85" s="103"/>
      <c r="HQY85" s="103"/>
      <c r="HQZ85" s="103"/>
      <c r="HRA85" s="103"/>
      <c r="HRB85" s="103"/>
      <c r="HRC85" s="103"/>
      <c r="HRD85" s="103"/>
      <c r="HRE85" s="103"/>
      <c r="HRF85" s="103"/>
      <c r="HRG85" s="103"/>
      <c r="HRH85" s="103"/>
      <c r="HRI85" s="103"/>
      <c r="HRJ85" s="103"/>
      <c r="HRK85" s="103"/>
      <c r="HRL85" s="103"/>
      <c r="HRM85" s="103"/>
      <c r="HRN85" s="103"/>
      <c r="HRO85" s="103"/>
      <c r="HRP85" s="103"/>
      <c r="HRQ85" s="103"/>
      <c r="HRR85" s="103"/>
      <c r="HRS85" s="103"/>
      <c r="HRT85" s="103"/>
      <c r="HRU85" s="103"/>
      <c r="HRV85" s="103"/>
      <c r="HRW85" s="103"/>
      <c r="HRX85" s="103"/>
      <c r="HRY85" s="103"/>
      <c r="HRZ85" s="103"/>
      <c r="HSA85" s="103"/>
      <c r="HSB85" s="103"/>
      <c r="HSC85" s="103"/>
      <c r="HSD85" s="103"/>
      <c r="HSE85" s="103"/>
      <c r="HSF85" s="103"/>
      <c r="HSG85" s="103"/>
      <c r="HSH85" s="103"/>
      <c r="HSI85" s="103"/>
      <c r="HSJ85" s="103"/>
      <c r="HSK85" s="103"/>
      <c r="HSL85" s="103"/>
      <c r="HSM85" s="103"/>
      <c r="HSN85" s="103"/>
      <c r="HSO85" s="103"/>
      <c r="HSP85" s="103"/>
      <c r="HSQ85" s="103"/>
      <c r="HSR85" s="103"/>
      <c r="HSS85" s="103"/>
      <c r="HST85" s="103"/>
      <c r="HSU85" s="103"/>
      <c r="HSV85" s="103"/>
      <c r="HSW85" s="103"/>
      <c r="HSX85" s="103"/>
      <c r="HSY85" s="103"/>
      <c r="HSZ85" s="103"/>
      <c r="HTA85" s="103"/>
      <c r="HTB85" s="103"/>
      <c r="HTC85" s="103"/>
      <c r="HTD85" s="103"/>
      <c r="HTE85" s="103"/>
      <c r="HTF85" s="103"/>
      <c r="HTG85" s="103"/>
      <c r="HTH85" s="103"/>
      <c r="HTI85" s="103"/>
      <c r="HTJ85" s="103"/>
      <c r="HTK85" s="103"/>
      <c r="HTL85" s="103"/>
      <c r="HTM85" s="103"/>
      <c r="HTN85" s="103"/>
      <c r="HTO85" s="103"/>
      <c r="HTP85" s="103"/>
      <c r="HTQ85" s="103"/>
      <c r="HTR85" s="103"/>
      <c r="HTS85" s="103"/>
      <c r="HTT85" s="103"/>
      <c r="HTU85" s="103"/>
      <c r="HTV85" s="103"/>
      <c r="HTW85" s="103"/>
      <c r="HTX85" s="103"/>
      <c r="HTY85" s="103"/>
      <c r="HTZ85" s="103"/>
      <c r="HUA85" s="103"/>
      <c r="HUB85" s="103"/>
      <c r="HUC85" s="103"/>
      <c r="HUD85" s="103"/>
      <c r="HUE85" s="103"/>
      <c r="HUF85" s="103"/>
      <c r="HUG85" s="103"/>
      <c r="HUH85" s="103"/>
      <c r="HUI85" s="103"/>
      <c r="HUJ85" s="103"/>
      <c r="HUK85" s="103"/>
      <c r="HUL85" s="103"/>
      <c r="HUM85" s="103"/>
      <c r="HUN85" s="103"/>
      <c r="HUO85" s="103"/>
      <c r="HUP85" s="103"/>
      <c r="HUQ85" s="103"/>
      <c r="HUR85" s="103"/>
      <c r="HUS85" s="103"/>
      <c r="HUT85" s="103"/>
      <c r="HUU85" s="103"/>
      <c r="HUV85" s="103"/>
      <c r="HUW85" s="103"/>
      <c r="HUX85" s="103"/>
      <c r="HUY85" s="103"/>
      <c r="HUZ85" s="103"/>
      <c r="HVA85" s="103"/>
      <c r="HVB85" s="103"/>
      <c r="HVC85" s="103"/>
      <c r="HVD85" s="103"/>
      <c r="HVE85" s="103"/>
      <c r="HVF85" s="103"/>
      <c r="HVG85" s="103"/>
      <c r="HVH85" s="103"/>
      <c r="HVI85" s="103"/>
      <c r="HVJ85" s="103"/>
      <c r="HVK85" s="103"/>
      <c r="HVL85" s="103"/>
      <c r="HVM85" s="103"/>
      <c r="HVN85" s="103"/>
      <c r="HVO85" s="103"/>
      <c r="HVP85" s="103"/>
      <c r="HVQ85" s="103"/>
      <c r="HVR85" s="103"/>
      <c r="HVS85" s="103"/>
      <c r="HVT85" s="103"/>
      <c r="HVU85" s="103"/>
      <c r="HVV85" s="103"/>
      <c r="HVW85" s="103"/>
      <c r="HVX85" s="103"/>
      <c r="HVY85" s="103"/>
      <c r="HVZ85" s="103"/>
      <c r="HWA85" s="103"/>
      <c r="HWB85" s="103"/>
      <c r="HWC85" s="103"/>
      <c r="HWD85" s="103"/>
      <c r="HWE85" s="103"/>
      <c r="HWF85" s="103"/>
      <c r="HWG85" s="103"/>
      <c r="HWH85" s="103"/>
      <c r="HWI85" s="103"/>
      <c r="HWJ85" s="103"/>
      <c r="HWK85" s="103"/>
      <c r="HWL85" s="103"/>
      <c r="HWM85" s="103"/>
      <c r="HWN85" s="103"/>
      <c r="HWO85" s="103"/>
      <c r="HWP85" s="103"/>
      <c r="HWQ85" s="103"/>
      <c r="HWR85" s="103"/>
      <c r="HWS85" s="103"/>
      <c r="HWT85" s="103"/>
      <c r="HWU85" s="103"/>
      <c r="HWV85" s="103"/>
      <c r="HWW85" s="103"/>
      <c r="HWX85" s="103"/>
      <c r="HWY85" s="103"/>
      <c r="HWZ85" s="103"/>
      <c r="HXA85" s="103"/>
      <c r="HXB85" s="103"/>
      <c r="HXC85" s="103"/>
      <c r="HXD85" s="103"/>
      <c r="HXE85" s="103"/>
      <c r="HXF85" s="103"/>
      <c r="HXG85" s="103"/>
      <c r="HXH85" s="103"/>
      <c r="HXI85" s="103"/>
      <c r="HXJ85" s="103"/>
      <c r="HXK85" s="103"/>
      <c r="HXL85" s="103"/>
      <c r="HXM85" s="103"/>
      <c r="HXN85" s="103"/>
      <c r="HXO85" s="103"/>
      <c r="HXP85" s="103"/>
      <c r="HXQ85" s="103"/>
      <c r="HXR85" s="103"/>
      <c r="HXS85" s="103"/>
      <c r="HXT85" s="103"/>
      <c r="HXU85" s="103"/>
      <c r="HXV85" s="103"/>
      <c r="HXW85" s="103"/>
      <c r="HXX85" s="103"/>
      <c r="HXY85" s="103"/>
      <c r="HXZ85" s="103"/>
      <c r="HYA85" s="103"/>
      <c r="HYB85" s="103"/>
      <c r="HYC85" s="103"/>
      <c r="HYD85" s="103"/>
      <c r="HYE85" s="103"/>
      <c r="HYF85" s="103"/>
      <c r="HYG85" s="103"/>
      <c r="HYH85" s="103"/>
      <c r="HYI85" s="103"/>
      <c r="HYJ85" s="103"/>
      <c r="HYK85" s="103"/>
      <c r="HYL85" s="103"/>
      <c r="HYM85" s="103"/>
      <c r="HYN85" s="103"/>
      <c r="HYO85" s="103"/>
      <c r="HYP85" s="103"/>
      <c r="HYQ85" s="103"/>
      <c r="HYR85" s="103"/>
      <c r="HYS85" s="103"/>
      <c r="HYT85" s="103"/>
      <c r="HYU85" s="103"/>
      <c r="HYV85" s="103"/>
      <c r="HYW85" s="103"/>
      <c r="HYX85" s="103"/>
      <c r="HYY85" s="103"/>
      <c r="HYZ85" s="103"/>
      <c r="HZA85" s="103"/>
      <c r="HZB85" s="103"/>
      <c r="HZC85" s="103"/>
      <c r="HZD85" s="103"/>
      <c r="HZE85" s="103"/>
      <c r="HZF85" s="103"/>
      <c r="HZG85" s="103"/>
      <c r="HZH85" s="103"/>
      <c r="HZI85" s="103"/>
      <c r="HZJ85" s="103"/>
      <c r="HZK85" s="103"/>
      <c r="HZL85" s="103"/>
      <c r="HZM85" s="103"/>
      <c r="HZN85" s="103"/>
      <c r="HZO85" s="103"/>
      <c r="HZP85" s="103"/>
      <c r="HZQ85" s="103"/>
      <c r="HZR85" s="103"/>
      <c r="HZS85" s="103"/>
      <c r="HZT85" s="103"/>
      <c r="HZU85" s="103"/>
      <c r="HZV85" s="103"/>
      <c r="HZW85" s="103"/>
      <c r="HZX85" s="103"/>
      <c r="HZY85" s="103"/>
      <c r="HZZ85" s="103"/>
      <c r="IAA85" s="103"/>
      <c r="IAB85" s="103"/>
      <c r="IAC85" s="103"/>
      <c r="IAD85" s="103"/>
      <c r="IAE85" s="103"/>
      <c r="IAF85" s="103"/>
      <c r="IAG85" s="103"/>
      <c r="IAH85" s="103"/>
      <c r="IAI85" s="103"/>
      <c r="IAJ85" s="103"/>
      <c r="IAK85" s="103"/>
      <c r="IAL85" s="103"/>
      <c r="IAM85" s="103"/>
      <c r="IAN85" s="103"/>
      <c r="IAO85" s="103"/>
      <c r="IAP85" s="103"/>
      <c r="IAQ85" s="103"/>
      <c r="IAR85" s="103"/>
      <c r="IAS85" s="103"/>
      <c r="IAT85" s="103"/>
      <c r="IAU85" s="103"/>
      <c r="IAV85" s="103"/>
      <c r="IAW85" s="103"/>
      <c r="IAX85" s="103"/>
      <c r="IAY85" s="103"/>
      <c r="IAZ85" s="103"/>
      <c r="IBA85" s="103"/>
      <c r="IBB85" s="103"/>
      <c r="IBC85" s="103"/>
      <c r="IBD85" s="103"/>
      <c r="IBE85" s="103"/>
      <c r="IBF85" s="103"/>
      <c r="IBG85" s="103"/>
      <c r="IBH85" s="103"/>
      <c r="IBI85" s="103"/>
      <c r="IBJ85" s="103"/>
      <c r="IBK85" s="103"/>
      <c r="IBL85" s="103"/>
      <c r="IBM85" s="103"/>
      <c r="IBN85" s="103"/>
      <c r="IBO85" s="103"/>
      <c r="IBP85" s="103"/>
      <c r="IBQ85" s="103"/>
      <c r="IBR85" s="103"/>
      <c r="IBS85" s="103"/>
      <c r="IBT85" s="103"/>
      <c r="IBU85" s="103"/>
      <c r="IBV85" s="103"/>
      <c r="IBW85" s="103"/>
      <c r="IBX85" s="103"/>
      <c r="IBY85" s="103"/>
      <c r="IBZ85" s="103"/>
      <c r="ICA85" s="103"/>
      <c r="ICB85" s="103"/>
      <c r="ICC85" s="103"/>
      <c r="ICD85" s="103"/>
      <c r="ICE85" s="103"/>
      <c r="ICF85" s="103"/>
      <c r="ICG85" s="103"/>
      <c r="ICH85" s="103"/>
      <c r="ICI85" s="103"/>
      <c r="ICJ85" s="103"/>
      <c r="ICK85" s="103"/>
      <c r="ICL85" s="103"/>
      <c r="ICM85" s="103"/>
      <c r="ICN85" s="103"/>
      <c r="ICO85" s="103"/>
      <c r="ICP85" s="103"/>
      <c r="ICQ85" s="103"/>
      <c r="ICR85" s="103"/>
      <c r="ICS85" s="103"/>
      <c r="ICT85" s="103"/>
      <c r="ICU85" s="103"/>
      <c r="ICV85" s="103"/>
      <c r="ICW85" s="103"/>
      <c r="ICX85" s="103"/>
      <c r="ICY85" s="103"/>
      <c r="ICZ85" s="103"/>
      <c r="IDA85" s="103"/>
      <c r="IDB85" s="103"/>
      <c r="IDC85" s="103"/>
      <c r="IDD85" s="103"/>
      <c r="IDE85" s="103"/>
      <c r="IDF85" s="103"/>
      <c r="IDG85" s="103"/>
      <c r="IDH85" s="103"/>
      <c r="IDI85" s="103"/>
      <c r="IDJ85" s="103"/>
      <c r="IDK85" s="103"/>
      <c r="IDL85" s="103"/>
      <c r="IDM85" s="103"/>
      <c r="IDN85" s="103"/>
      <c r="IDO85" s="103"/>
      <c r="IDP85" s="103"/>
      <c r="IDQ85" s="103"/>
      <c r="IDR85" s="103"/>
      <c r="IDS85" s="103"/>
      <c r="IDT85" s="103"/>
      <c r="IDU85" s="103"/>
      <c r="IDV85" s="103"/>
      <c r="IDW85" s="103"/>
      <c r="IDX85" s="103"/>
      <c r="IDY85" s="103"/>
      <c r="IDZ85" s="103"/>
      <c r="IEA85" s="103"/>
      <c r="IEB85" s="103"/>
      <c r="IEC85" s="103"/>
      <c r="IED85" s="103"/>
      <c r="IEE85" s="103"/>
      <c r="IEF85" s="103"/>
      <c r="IEG85" s="103"/>
      <c r="IEH85" s="103"/>
      <c r="IEI85" s="103"/>
      <c r="IEJ85" s="103"/>
      <c r="IEK85" s="103"/>
      <c r="IEL85" s="103"/>
      <c r="IEM85" s="103"/>
      <c r="IEN85" s="103"/>
      <c r="IEO85" s="103"/>
      <c r="IEP85" s="103"/>
      <c r="IEQ85" s="103"/>
      <c r="IER85" s="103"/>
      <c r="IES85" s="103"/>
      <c r="IET85" s="103"/>
      <c r="IEU85" s="103"/>
      <c r="IEV85" s="103"/>
      <c r="IEW85" s="103"/>
      <c r="IEX85" s="103"/>
      <c r="IEY85" s="103"/>
      <c r="IEZ85" s="103"/>
      <c r="IFA85" s="103"/>
      <c r="IFB85" s="103"/>
      <c r="IFC85" s="103"/>
      <c r="IFD85" s="103"/>
      <c r="IFE85" s="103"/>
      <c r="IFF85" s="103"/>
      <c r="IFG85" s="103"/>
      <c r="IFH85" s="103"/>
      <c r="IFI85" s="103"/>
      <c r="IFJ85" s="103"/>
      <c r="IFK85" s="103"/>
      <c r="IFL85" s="103"/>
      <c r="IFM85" s="103"/>
      <c r="IFN85" s="103"/>
      <c r="IFO85" s="103"/>
      <c r="IFP85" s="103"/>
      <c r="IFQ85" s="103"/>
      <c r="IFR85" s="103"/>
      <c r="IFS85" s="103"/>
      <c r="IFT85" s="103"/>
      <c r="IFU85" s="103"/>
      <c r="IFV85" s="103"/>
      <c r="IFW85" s="103"/>
      <c r="IFX85" s="103"/>
      <c r="IFY85" s="103"/>
      <c r="IFZ85" s="103"/>
      <c r="IGA85" s="103"/>
      <c r="IGB85" s="103"/>
      <c r="IGC85" s="103"/>
      <c r="IGD85" s="103"/>
      <c r="IGE85" s="103"/>
      <c r="IGF85" s="103"/>
      <c r="IGG85" s="103"/>
      <c r="IGH85" s="103"/>
      <c r="IGI85" s="103"/>
      <c r="IGJ85" s="103"/>
      <c r="IGK85" s="103"/>
      <c r="IGL85" s="103"/>
      <c r="IGM85" s="103"/>
      <c r="IGN85" s="103"/>
      <c r="IGO85" s="103"/>
      <c r="IGP85" s="103"/>
      <c r="IGQ85" s="103"/>
      <c r="IGR85" s="103"/>
      <c r="IGS85" s="103"/>
      <c r="IGT85" s="103"/>
      <c r="IGU85" s="103"/>
      <c r="IGV85" s="103"/>
      <c r="IGW85" s="103"/>
      <c r="IGX85" s="103"/>
      <c r="IGY85" s="103"/>
      <c r="IGZ85" s="103"/>
      <c r="IHA85" s="103"/>
      <c r="IHB85" s="103"/>
      <c r="IHC85" s="103"/>
      <c r="IHD85" s="103"/>
      <c r="IHE85" s="103"/>
      <c r="IHF85" s="103"/>
      <c r="IHG85" s="103"/>
      <c r="IHH85" s="103"/>
      <c r="IHI85" s="103"/>
      <c r="IHJ85" s="103"/>
      <c r="IHK85" s="103"/>
      <c r="IHL85" s="103"/>
      <c r="IHM85" s="103"/>
      <c r="IHN85" s="103"/>
      <c r="IHO85" s="103"/>
      <c r="IHP85" s="103"/>
      <c r="IHQ85" s="103"/>
      <c r="IHR85" s="103"/>
      <c r="IHS85" s="103"/>
      <c r="IHT85" s="103"/>
      <c r="IHU85" s="103"/>
      <c r="IHV85" s="103"/>
      <c r="IHW85" s="103"/>
      <c r="IHX85" s="103"/>
      <c r="IHY85" s="103"/>
      <c r="IHZ85" s="103"/>
      <c r="IIA85" s="103"/>
      <c r="IIB85" s="103"/>
      <c r="IIC85" s="103"/>
      <c r="IID85" s="103"/>
      <c r="IIE85" s="103"/>
      <c r="IIF85" s="103"/>
      <c r="IIG85" s="103"/>
      <c r="IIH85" s="103"/>
      <c r="III85" s="103"/>
      <c r="IIJ85" s="103"/>
      <c r="IIK85" s="103"/>
      <c r="IIL85" s="103"/>
      <c r="IIM85" s="103"/>
      <c r="IIN85" s="103"/>
      <c r="IIO85" s="103"/>
      <c r="IIP85" s="103"/>
      <c r="IIQ85" s="103"/>
      <c r="IIR85" s="103"/>
      <c r="IIS85" s="103"/>
      <c r="IIT85" s="103"/>
      <c r="IIU85" s="103"/>
      <c r="IIV85" s="103"/>
      <c r="IIW85" s="103"/>
      <c r="IIX85" s="103"/>
      <c r="IIY85" s="103"/>
      <c r="IIZ85" s="103"/>
      <c r="IJA85" s="103"/>
      <c r="IJB85" s="103"/>
      <c r="IJC85" s="103"/>
      <c r="IJD85" s="103"/>
      <c r="IJE85" s="103"/>
      <c r="IJF85" s="103"/>
      <c r="IJG85" s="103"/>
      <c r="IJH85" s="103"/>
      <c r="IJI85" s="103"/>
      <c r="IJJ85" s="103"/>
      <c r="IJK85" s="103"/>
      <c r="IJL85" s="103"/>
      <c r="IJM85" s="103"/>
      <c r="IJN85" s="103"/>
      <c r="IJO85" s="103"/>
      <c r="IJP85" s="103"/>
      <c r="IJQ85" s="103"/>
      <c r="IJR85" s="103"/>
      <c r="IJS85" s="103"/>
      <c r="IJT85" s="103"/>
      <c r="IJU85" s="103"/>
      <c r="IJV85" s="103"/>
      <c r="IJW85" s="103"/>
      <c r="IJX85" s="103"/>
      <c r="IJY85" s="103"/>
      <c r="IJZ85" s="103"/>
      <c r="IKA85" s="103"/>
      <c r="IKB85" s="103"/>
      <c r="IKC85" s="103"/>
      <c r="IKD85" s="103"/>
      <c r="IKE85" s="103"/>
      <c r="IKF85" s="103"/>
      <c r="IKG85" s="103"/>
      <c r="IKH85" s="103"/>
      <c r="IKI85" s="103"/>
      <c r="IKJ85" s="103"/>
      <c r="IKK85" s="103"/>
      <c r="IKL85" s="103"/>
      <c r="IKM85" s="103"/>
      <c r="IKN85" s="103"/>
      <c r="IKO85" s="103"/>
      <c r="IKP85" s="103"/>
      <c r="IKQ85" s="103"/>
      <c r="IKR85" s="103"/>
      <c r="IKS85" s="103"/>
      <c r="IKT85" s="103"/>
      <c r="IKU85" s="103"/>
      <c r="IKV85" s="103"/>
      <c r="IKW85" s="103"/>
      <c r="IKX85" s="103"/>
      <c r="IKY85" s="103"/>
      <c r="IKZ85" s="103"/>
      <c r="ILA85" s="103"/>
      <c r="ILB85" s="103"/>
      <c r="ILC85" s="103"/>
      <c r="ILD85" s="103"/>
      <c r="ILE85" s="103"/>
      <c r="ILF85" s="103"/>
      <c r="ILG85" s="103"/>
      <c r="ILH85" s="103"/>
      <c r="ILI85" s="103"/>
      <c r="ILJ85" s="103"/>
      <c r="ILK85" s="103"/>
      <c r="ILL85" s="103"/>
      <c r="ILM85" s="103"/>
      <c r="ILN85" s="103"/>
      <c r="ILO85" s="103"/>
      <c r="ILP85" s="103"/>
      <c r="ILQ85" s="103"/>
      <c r="ILR85" s="103"/>
      <c r="ILS85" s="103"/>
      <c r="ILT85" s="103"/>
      <c r="ILU85" s="103"/>
      <c r="ILV85" s="103"/>
      <c r="ILW85" s="103"/>
      <c r="ILX85" s="103"/>
      <c r="ILY85" s="103"/>
      <c r="ILZ85" s="103"/>
      <c r="IMA85" s="103"/>
      <c r="IMB85" s="103"/>
      <c r="IMC85" s="103"/>
      <c r="IMD85" s="103"/>
      <c r="IME85" s="103"/>
      <c r="IMF85" s="103"/>
      <c r="IMG85" s="103"/>
      <c r="IMH85" s="103"/>
      <c r="IMI85" s="103"/>
      <c r="IMJ85" s="103"/>
      <c r="IMK85" s="103"/>
      <c r="IML85" s="103"/>
      <c r="IMM85" s="103"/>
      <c r="IMN85" s="103"/>
      <c r="IMO85" s="103"/>
      <c r="IMP85" s="103"/>
      <c r="IMQ85" s="103"/>
      <c r="IMR85" s="103"/>
      <c r="IMS85" s="103"/>
      <c r="IMT85" s="103"/>
      <c r="IMU85" s="103"/>
      <c r="IMV85" s="103"/>
      <c r="IMW85" s="103"/>
      <c r="IMX85" s="103"/>
      <c r="IMY85" s="103"/>
      <c r="IMZ85" s="103"/>
      <c r="INA85" s="103"/>
      <c r="INB85" s="103"/>
      <c r="INC85" s="103"/>
      <c r="IND85" s="103"/>
      <c r="INE85" s="103"/>
      <c r="INF85" s="103"/>
      <c r="ING85" s="103"/>
      <c r="INH85" s="103"/>
      <c r="INI85" s="103"/>
      <c r="INJ85" s="103"/>
      <c r="INK85" s="103"/>
      <c r="INL85" s="103"/>
      <c r="INM85" s="103"/>
      <c r="INN85" s="103"/>
      <c r="INO85" s="103"/>
      <c r="INP85" s="103"/>
      <c r="INQ85" s="103"/>
      <c r="INR85" s="103"/>
      <c r="INS85" s="103"/>
      <c r="INT85" s="103"/>
      <c r="INU85" s="103"/>
      <c r="INV85" s="103"/>
      <c r="INW85" s="103"/>
      <c r="INX85" s="103"/>
      <c r="INY85" s="103"/>
      <c r="INZ85" s="103"/>
      <c r="IOA85" s="103"/>
      <c r="IOB85" s="103"/>
      <c r="IOC85" s="103"/>
      <c r="IOD85" s="103"/>
      <c r="IOE85" s="103"/>
      <c r="IOF85" s="103"/>
      <c r="IOG85" s="103"/>
      <c r="IOH85" s="103"/>
      <c r="IOI85" s="103"/>
      <c r="IOJ85" s="103"/>
      <c r="IOK85" s="103"/>
      <c r="IOL85" s="103"/>
      <c r="IOM85" s="103"/>
      <c r="ION85" s="103"/>
      <c r="IOO85" s="103"/>
      <c r="IOP85" s="103"/>
      <c r="IOQ85" s="103"/>
      <c r="IOR85" s="103"/>
      <c r="IOS85" s="103"/>
      <c r="IOT85" s="103"/>
      <c r="IOU85" s="103"/>
      <c r="IOV85" s="103"/>
      <c r="IOW85" s="103"/>
      <c r="IOX85" s="103"/>
      <c r="IOY85" s="103"/>
      <c r="IOZ85" s="103"/>
      <c r="IPA85" s="103"/>
      <c r="IPB85" s="103"/>
      <c r="IPC85" s="103"/>
      <c r="IPD85" s="103"/>
      <c r="IPE85" s="103"/>
      <c r="IPF85" s="103"/>
      <c r="IPG85" s="103"/>
      <c r="IPH85" s="103"/>
      <c r="IPI85" s="103"/>
      <c r="IPJ85" s="103"/>
      <c r="IPK85" s="103"/>
      <c r="IPL85" s="103"/>
      <c r="IPM85" s="103"/>
      <c r="IPN85" s="103"/>
      <c r="IPO85" s="103"/>
      <c r="IPP85" s="103"/>
      <c r="IPQ85" s="103"/>
      <c r="IPR85" s="103"/>
      <c r="IPS85" s="103"/>
      <c r="IPT85" s="103"/>
      <c r="IPU85" s="103"/>
      <c r="IPV85" s="103"/>
      <c r="IPW85" s="103"/>
      <c r="IPX85" s="103"/>
      <c r="IPY85" s="103"/>
      <c r="IPZ85" s="103"/>
      <c r="IQA85" s="103"/>
      <c r="IQB85" s="103"/>
      <c r="IQC85" s="103"/>
      <c r="IQD85" s="103"/>
      <c r="IQE85" s="103"/>
      <c r="IQF85" s="103"/>
      <c r="IQG85" s="103"/>
      <c r="IQH85" s="103"/>
      <c r="IQI85" s="103"/>
      <c r="IQJ85" s="103"/>
      <c r="IQK85" s="103"/>
      <c r="IQL85" s="103"/>
      <c r="IQM85" s="103"/>
      <c r="IQN85" s="103"/>
      <c r="IQO85" s="103"/>
      <c r="IQP85" s="103"/>
      <c r="IQQ85" s="103"/>
      <c r="IQR85" s="103"/>
      <c r="IQS85" s="103"/>
      <c r="IQT85" s="103"/>
      <c r="IQU85" s="103"/>
      <c r="IQV85" s="103"/>
      <c r="IQW85" s="103"/>
      <c r="IQX85" s="103"/>
      <c r="IQY85" s="103"/>
      <c r="IQZ85" s="103"/>
      <c r="IRA85" s="103"/>
      <c r="IRB85" s="103"/>
      <c r="IRC85" s="103"/>
      <c r="IRD85" s="103"/>
      <c r="IRE85" s="103"/>
      <c r="IRF85" s="103"/>
      <c r="IRG85" s="103"/>
      <c r="IRH85" s="103"/>
      <c r="IRI85" s="103"/>
      <c r="IRJ85" s="103"/>
      <c r="IRK85" s="103"/>
      <c r="IRL85" s="103"/>
      <c r="IRM85" s="103"/>
      <c r="IRN85" s="103"/>
      <c r="IRO85" s="103"/>
      <c r="IRP85" s="103"/>
      <c r="IRQ85" s="103"/>
      <c r="IRR85" s="103"/>
      <c r="IRS85" s="103"/>
      <c r="IRT85" s="103"/>
      <c r="IRU85" s="103"/>
      <c r="IRV85" s="103"/>
      <c r="IRW85" s="103"/>
      <c r="IRX85" s="103"/>
      <c r="IRY85" s="103"/>
      <c r="IRZ85" s="103"/>
      <c r="ISA85" s="103"/>
      <c r="ISB85" s="103"/>
      <c r="ISC85" s="103"/>
      <c r="ISD85" s="103"/>
      <c r="ISE85" s="103"/>
      <c r="ISF85" s="103"/>
      <c r="ISG85" s="103"/>
      <c r="ISH85" s="103"/>
      <c r="ISI85" s="103"/>
      <c r="ISJ85" s="103"/>
      <c r="ISK85" s="103"/>
      <c r="ISL85" s="103"/>
      <c r="ISM85" s="103"/>
      <c r="ISN85" s="103"/>
      <c r="ISO85" s="103"/>
      <c r="ISP85" s="103"/>
      <c r="ISQ85" s="103"/>
      <c r="ISR85" s="103"/>
      <c r="ISS85" s="103"/>
      <c r="IST85" s="103"/>
      <c r="ISU85" s="103"/>
      <c r="ISV85" s="103"/>
      <c r="ISW85" s="103"/>
      <c r="ISX85" s="103"/>
      <c r="ISY85" s="103"/>
      <c r="ISZ85" s="103"/>
      <c r="ITA85" s="103"/>
      <c r="ITB85" s="103"/>
      <c r="ITC85" s="103"/>
      <c r="ITD85" s="103"/>
      <c r="ITE85" s="103"/>
      <c r="ITF85" s="103"/>
      <c r="ITG85" s="103"/>
      <c r="ITH85" s="103"/>
      <c r="ITI85" s="103"/>
      <c r="ITJ85" s="103"/>
      <c r="ITK85" s="103"/>
      <c r="ITL85" s="103"/>
      <c r="ITM85" s="103"/>
      <c r="ITN85" s="103"/>
      <c r="ITO85" s="103"/>
      <c r="ITP85" s="103"/>
      <c r="ITQ85" s="103"/>
      <c r="ITR85" s="103"/>
      <c r="ITS85" s="103"/>
      <c r="ITT85" s="103"/>
      <c r="ITU85" s="103"/>
      <c r="ITV85" s="103"/>
      <c r="ITW85" s="103"/>
      <c r="ITX85" s="103"/>
      <c r="ITY85" s="103"/>
      <c r="ITZ85" s="103"/>
      <c r="IUA85" s="103"/>
      <c r="IUB85" s="103"/>
      <c r="IUC85" s="103"/>
      <c r="IUD85" s="103"/>
      <c r="IUE85" s="103"/>
      <c r="IUF85" s="103"/>
      <c r="IUG85" s="103"/>
      <c r="IUH85" s="103"/>
      <c r="IUI85" s="103"/>
      <c r="IUJ85" s="103"/>
      <c r="IUK85" s="103"/>
      <c r="IUL85" s="103"/>
      <c r="IUM85" s="103"/>
      <c r="IUN85" s="103"/>
      <c r="IUO85" s="103"/>
      <c r="IUP85" s="103"/>
      <c r="IUQ85" s="103"/>
      <c r="IUR85" s="103"/>
      <c r="IUS85" s="103"/>
      <c r="IUT85" s="103"/>
      <c r="IUU85" s="103"/>
      <c r="IUV85" s="103"/>
      <c r="IUW85" s="103"/>
      <c r="IUX85" s="103"/>
      <c r="IUY85" s="103"/>
      <c r="IUZ85" s="103"/>
      <c r="IVA85" s="103"/>
      <c r="IVB85" s="103"/>
      <c r="IVC85" s="103"/>
      <c r="IVD85" s="103"/>
      <c r="IVE85" s="103"/>
      <c r="IVF85" s="103"/>
      <c r="IVG85" s="103"/>
      <c r="IVH85" s="103"/>
      <c r="IVI85" s="103"/>
      <c r="IVJ85" s="103"/>
      <c r="IVK85" s="103"/>
      <c r="IVL85" s="103"/>
      <c r="IVM85" s="103"/>
      <c r="IVN85" s="103"/>
      <c r="IVO85" s="103"/>
      <c r="IVP85" s="103"/>
      <c r="IVQ85" s="103"/>
      <c r="IVR85" s="103"/>
      <c r="IVS85" s="103"/>
      <c r="IVT85" s="103"/>
      <c r="IVU85" s="103"/>
      <c r="IVV85" s="103"/>
      <c r="IVW85" s="103"/>
      <c r="IVX85" s="103"/>
      <c r="IVY85" s="103"/>
      <c r="IVZ85" s="103"/>
      <c r="IWA85" s="103"/>
      <c r="IWB85" s="103"/>
      <c r="IWC85" s="103"/>
      <c r="IWD85" s="103"/>
      <c r="IWE85" s="103"/>
      <c r="IWF85" s="103"/>
      <c r="IWG85" s="103"/>
      <c r="IWH85" s="103"/>
      <c r="IWI85" s="103"/>
      <c r="IWJ85" s="103"/>
      <c r="IWK85" s="103"/>
      <c r="IWL85" s="103"/>
      <c r="IWM85" s="103"/>
      <c r="IWN85" s="103"/>
      <c r="IWO85" s="103"/>
      <c r="IWP85" s="103"/>
      <c r="IWQ85" s="103"/>
      <c r="IWR85" s="103"/>
      <c r="IWS85" s="103"/>
      <c r="IWT85" s="103"/>
      <c r="IWU85" s="103"/>
      <c r="IWV85" s="103"/>
      <c r="IWW85" s="103"/>
      <c r="IWX85" s="103"/>
      <c r="IWY85" s="103"/>
      <c r="IWZ85" s="103"/>
      <c r="IXA85" s="103"/>
      <c r="IXB85" s="103"/>
      <c r="IXC85" s="103"/>
      <c r="IXD85" s="103"/>
      <c r="IXE85" s="103"/>
      <c r="IXF85" s="103"/>
      <c r="IXG85" s="103"/>
      <c r="IXH85" s="103"/>
      <c r="IXI85" s="103"/>
      <c r="IXJ85" s="103"/>
      <c r="IXK85" s="103"/>
      <c r="IXL85" s="103"/>
      <c r="IXM85" s="103"/>
      <c r="IXN85" s="103"/>
      <c r="IXO85" s="103"/>
      <c r="IXP85" s="103"/>
      <c r="IXQ85" s="103"/>
      <c r="IXR85" s="103"/>
      <c r="IXS85" s="103"/>
      <c r="IXT85" s="103"/>
      <c r="IXU85" s="103"/>
      <c r="IXV85" s="103"/>
      <c r="IXW85" s="103"/>
      <c r="IXX85" s="103"/>
      <c r="IXY85" s="103"/>
      <c r="IXZ85" s="103"/>
      <c r="IYA85" s="103"/>
      <c r="IYB85" s="103"/>
      <c r="IYC85" s="103"/>
      <c r="IYD85" s="103"/>
      <c r="IYE85" s="103"/>
      <c r="IYF85" s="103"/>
      <c r="IYG85" s="103"/>
      <c r="IYH85" s="103"/>
      <c r="IYI85" s="103"/>
      <c r="IYJ85" s="103"/>
      <c r="IYK85" s="103"/>
      <c r="IYL85" s="103"/>
      <c r="IYM85" s="103"/>
      <c r="IYN85" s="103"/>
      <c r="IYO85" s="103"/>
      <c r="IYP85" s="103"/>
      <c r="IYQ85" s="103"/>
      <c r="IYR85" s="103"/>
      <c r="IYS85" s="103"/>
      <c r="IYT85" s="103"/>
      <c r="IYU85" s="103"/>
      <c r="IYV85" s="103"/>
      <c r="IYW85" s="103"/>
      <c r="IYX85" s="103"/>
      <c r="IYY85" s="103"/>
      <c r="IYZ85" s="103"/>
      <c r="IZA85" s="103"/>
      <c r="IZB85" s="103"/>
      <c r="IZC85" s="103"/>
      <c r="IZD85" s="103"/>
      <c r="IZE85" s="103"/>
      <c r="IZF85" s="103"/>
      <c r="IZG85" s="103"/>
      <c r="IZH85" s="103"/>
      <c r="IZI85" s="103"/>
      <c r="IZJ85" s="103"/>
      <c r="IZK85" s="103"/>
      <c r="IZL85" s="103"/>
      <c r="IZM85" s="103"/>
      <c r="IZN85" s="103"/>
      <c r="IZO85" s="103"/>
      <c r="IZP85" s="103"/>
      <c r="IZQ85" s="103"/>
      <c r="IZR85" s="103"/>
      <c r="IZS85" s="103"/>
      <c r="IZT85" s="103"/>
      <c r="IZU85" s="103"/>
      <c r="IZV85" s="103"/>
      <c r="IZW85" s="103"/>
      <c r="IZX85" s="103"/>
      <c r="IZY85" s="103"/>
      <c r="IZZ85" s="103"/>
      <c r="JAA85" s="103"/>
      <c r="JAB85" s="103"/>
      <c r="JAC85" s="103"/>
      <c r="JAD85" s="103"/>
      <c r="JAE85" s="103"/>
      <c r="JAF85" s="103"/>
      <c r="JAG85" s="103"/>
      <c r="JAH85" s="103"/>
      <c r="JAI85" s="103"/>
      <c r="JAJ85" s="103"/>
      <c r="JAK85" s="103"/>
      <c r="JAL85" s="103"/>
      <c r="JAM85" s="103"/>
      <c r="JAN85" s="103"/>
      <c r="JAO85" s="103"/>
      <c r="JAP85" s="103"/>
      <c r="JAQ85" s="103"/>
      <c r="JAR85" s="103"/>
      <c r="JAS85" s="103"/>
      <c r="JAT85" s="103"/>
      <c r="JAU85" s="103"/>
      <c r="JAV85" s="103"/>
      <c r="JAW85" s="103"/>
      <c r="JAX85" s="103"/>
      <c r="JAY85" s="103"/>
      <c r="JAZ85" s="103"/>
      <c r="JBA85" s="103"/>
      <c r="JBB85" s="103"/>
      <c r="JBC85" s="103"/>
      <c r="JBD85" s="103"/>
      <c r="JBE85" s="103"/>
      <c r="JBF85" s="103"/>
      <c r="JBG85" s="103"/>
      <c r="JBH85" s="103"/>
      <c r="JBI85" s="103"/>
      <c r="JBJ85" s="103"/>
      <c r="JBK85" s="103"/>
      <c r="JBL85" s="103"/>
      <c r="JBM85" s="103"/>
      <c r="JBN85" s="103"/>
      <c r="JBO85" s="103"/>
      <c r="JBP85" s="103"/>
      <c r="JBQ85" s="103"/>
      <c r="JBR85" s="103"/>
      <c r="JBS85" s="103"/>
      <c r="JBT85" s="103"/>
      <c r="JBU85" s="103"/>
      <c r="JBV85" s="103"/>
      <c r="JBW85" s="103"/>
      <c r="JBX85" s="103"/>
      <c r="JBY85" s="103"/>
      <c r="JBZ85" s="103"/>
      <c r="JCA85" s="103"/>
      <c r="JCB85" s="103"/>
      <c r="JCC85" s="103"/>
      <c r="JCD85" s="103"/>
      <c r="JCE85" s="103"/>
      <c r="JCF85" s="103"/>
      <c r="JCG85" s="103"/>
      <c r="JCH85" s="103"/>
      <c r="JCI85" s="103"/>
      <c r="JCJ85" s="103"/>
      <c r="JCK85" s="103"/>
      <c r="JCL85" s="103"/>
      <c r="JCM85" s="103"/>
      <c r="JCN85" s="103"/>
      <c r="JCO85" s="103"/>
      <c r="JCP85" s="103"/>
      <c r="JCQ85" s="103"/>
      <c r="JCR85" s="103"/>
      <c r="JCS85" s="103"/>
      <c r="JCT85" s="103"/>
      <c r="JCU85" s="103"/>
      <c r="JCV85" s="103"/>
      <c r="JCW85" s="103"/>
      <c r="JCX85" s="103"/>
      <c r="JCY85" s="103"/>
      <c r="JCZ85" s="103"/>
      <c r="JDA85" s="103"/>
      <c r="JDB85" s="103"/>
      <c r="JDC85" s="103"/>
      <c r="JDD85" s="103"/>
      <c r="JDE85" s="103"/>
      <c r="JDF85" s="103"/>
      <c r="JDG85" s="103"/>
      <c r="JDH85" s="103"/>
      <c r="JDI85" s="103"/>
      <c r="JDJ85" s="103"/>
      <c r="JDK85" s="103"/>
      <c r="JDL85" s="103"/>
      <c r="JDM85" s="103"/>
      <c r="JDN85" s="103"/>
      <c r="JDO85" s="103"/>
      <c r="JDP85" s="103"/>
      <c r="JDQ85" s="103"/>
      <c r="JDR85" s="103"/>
      <c r="JDS85" s="103"/>
      <c r="JDT85" s="103"/>
      <c r="JDU85" s="103"/>
      <c r="JDV85" s="103"/>
      <c r="JDW85" s="103"/>
      <c r="JDX85" s="103"/>
      <c r="JDY85" s="103"/>
      <c r="JDZ85" s="103"/>
      <c r="JEA85" s="103"/>
      <c r="JEB85" s="103"/>
      <c r="JEC85" s="103"/>
      <c r="JED85" s="103"/>
      <c r="JEE85" s="103"/>
      <c r="JEF85" s="103"/>
      <c r="JEG85" s="103"/>
      <c r="JEH85" s="103"/>
      <c r="JEI85" s="103"/>
      <c r="JEJ85" s="103"/>
      <c r="JEK85" s="103"/>
      <c r="JEL85" s="103"/>
      <c r="JEM85" s="103"/>
      <c r="JEN85" s="103"/>
      <c r="JEO85" s="103"/>
      <c r="JEP85" s="103"/>
      <c r="JEQ85" s="103"/>
      <c r="JER85" s="103"/>
      <c r="JES85" s="103"/>
      <c r="JET85" s="103"/>
      <c r="JEU85" s="103"/>
      <c r="JEV85" s="103"/>
      <c r="JEW85" s="103"/>
      <c r="JEX85" s="103"/>
      <c r="JEY85" s="103"/>
      <c r="JEZ85" s="103"/>
      <c r="JFA85" s="103"/>
      <c r="JFB85" s="103"/>
      <c r="JFC85" s="103"/>
      <c r="JFD85" s="103"/>
      <c r="JFE85" s="103"/>
      <c r="JFF85" s="103"/>
      <c r="JFG85" s="103"/>
      <c r="JFH85" s="103"/>
      <c r="JFI85" s="103"/>
      <c r="JFJ85" s="103"/>
      <c r="JFK85" s="103"/>
      <c r="JFL85" s="103"/>
      <c r="JFM85" s="103"/>
      <c r="JFN85" s="103"/>
      <c r="JFO85" s="103"/>
      <c r="JFP85" s="103"/>
      <c r="JFQ85" s="103"/>
      <c r="JFR85" s="103"/>
      <c r="JFS85" s="103"/>
      <c r="JFT85" s="103"/>
      <c r="JFU85" s="103"/>
      <c r="JFV85" s="103"/>
      <c r="JFW85" s="103"/>
      <c r="JFX85" s="103"/>
      <c r="JFY85" s="103"/>
      <c r="JFZ85" s="103"/>
      <c r="JGA85" s="103"/>
      <c r="JGB85" s="103"/>
      <c r="JGC85" s="103"/>
      <c r="JGD85" s="103"/>
      <c r="JGE85" s="103"/>
      <c r="JGF85" s="103"/>
      <c r="JGG85" s="103"/>
      <c r="JGH85" s="103"/>
      <c r="JGI85" s="103"/>
      <c r="JGJ85" s="103"/>
      <c r="JGK85" s="103"/>
      <c r="JGL85" s="103"/>
      <c r="JGM85" s="103"/>
      <c r="JGN85" s="103"/>
      <c r="JGO85" s="103"/>
      <c r="JGP85" s="103"/>
      <c r="JGQ85" s="103"/>
      <c r="JGR85" s="103"/>
      <c r="JGS85" s="103"/>
      <c r="JGT85" s="103"/>
      <c r="JGU85" s="103"/>
      <c r="JGV85" s="103"/>
      <c r="JGW85" s="103"/>
      <c r="JGX85" s="103"/>
      <c r="JGY85" s="103"/>
      <c r="JGZ85" s="103"/>
      <c r="JHA85" s="103"/>
      <c r="JHB85" s="103"/>
      <c r="JHC85" s="103"/>
      <c r="JHD85" s="103"/>
      <c r="JHE85" s="103"/>
      <c r="JHF85" s="103"/>
      <c r="JHG85" s="103"/>
      <c r="JHH85" s="103"/>
      <c r="JHI85" s="103"/>
      <c r="JHJ85" s="103"/>
      <c r="JHK85" s="103"/>
      <c r="JHL85" s="103"/>
      <c r="JHM85" s="103"/>
      <c r="JHN85" s="103"/>
      <c r="JHO85" s="103"/>
      <c r="JHP85" s="103"/>
      <c r="JHQ85" s="103"/>
      <c r="JHR85" s="103"/>
      <c r="JHS85" s="103"/>
      <c r="JHT85" s="103"/>
      <c r="JHU85" s="103"/>
      <c r="JHV85" s="103"/>
      <c r="JHW85" s="103"/>
      <c r="JHX85" s="103"/>
      <c r="JHY85" s="103"/>
      <c r="JHZ85" s="103"/>
      <c r="JIA85" s="103"/>
      <c r="JIB85" s="103"/>
      <c r="JIC85" s="103"/>
      <c r="JID85" s="103"/>
      <c r="JIE85" s="103"/>
      <c r="JIF85" s="103"/>
      <c r="JIG85" s="103"/>
      <c r="JIH85" s="103"/>
      <c r="JII85" s="103"/>
      <c r="JIJ85" s="103"/>
      <c r="JIK85" s="103"/>
      <c r="JIL85" s="103"/>
      <c r="JIM85" s="103"/>
      <c r="JIN85" s="103"/>
      <c r="JIO85" s="103"/>
      <c r="JIP85" s="103"/>
      <c r="JIQ85" s="103"/>
      <c r="JIR85" s="103"/>
      <c r="JIS85" s="103"/>
      <c r="JIT85" s="103"/>
      <c r="JIU85" s="103"/>
      <c r="JIV85" s="103"/>
      <c r="JIW85" s="103"/>
      <c r="JIX85" s="103"/>
      <c r="JIY85" s="103"/>
      <c r="JIZ85" s="103"/>
      <c r="JJA85" s="103"/>
      <c r="JJB85" s="103"/>
      <c r="JJC85" s="103"/>
      <c r="JJD85" s="103"/>
      <c r="JJE85" s="103"/>
      <c r="JJF85" s="103"/>
      <c r="JJG85" s="103"/>
      <c r="JJH85" s="103"/>
      <c r="JJI85" s="103"/>
      <c r="JJJ85" s="103"/>
      <c r="JJK85" s="103"/>
      <c r="JJL85" s="103"/>
      <c r="JJM85" s="103"/>
      <c r="JJN85" s="103"/>
      <c r="JJO85" s="103"/>
      <c r="JJP85" s="103"/>
      <c r="JJQ85" s="103"/>
      <c r="JJR85" s="103"/>
      <c r="JJS85" s="103"/>
      <c r="JJT85" s="103"/>
      <c r="JJU85" s="103"/>
      <c r="JJV85" s="103"/>
      <c r="JJW85" s="103"/>
      <c r="JJX85" s="103"/>
      <c r="JJY85" s="103"/>
      <c r="JJZ85" s="103"/>
      <c r="JKA85" s="103"/>
      <c r="JKB85" s="103"/>
      <c r="JKC85" s="103"/>
      <c r="JKD85" s="103"/>
      <c r="JKE85" s="103"/>
      <c r="JKF85" s="103"/>
      <c r="JKG85" s="103"/>
      <c r="JKH85" s="103"/>
      <c r="JKI85" s="103"/>
      <c r="JKJ85" s="103"/>
      <c r="JKK85" s="103"/>
      <c r="JKL85" s="103"/>
      <c r="JKM85" s="103"/>
      <c r="JKN85" s="103"/>
      <c r="JKO85" s="103"/>
      <c r="JKP85" s="103"/>
      <c r="JKQ85" s="103"/>
      <c r="JKR85" s="103"/>
      <c r="JKS85" s="103"/>
      <c r="JKT85" s="103"/>
      <c r="JKU85" s="103"/>
      <c r="JKV85" s="103"/>
      <c r="JKW85" s="103"/>
      <c r="JKX85" s="103"/>
      <c r="JKY85" s="103"/>
      <c r="JKZ85" s="103"/>
      <c r="JLA85" s="103"/>
      <c r="JLB85" s="103"/>
      <c r="JLC85" s="103"/>
      <c r="JLD85" s="103"/>
      <c r="JLE85" s="103"/>
      <c r="JLF85" s="103"/>
      <c r="JLG85" s="103"/>
      <c r="JLH85" s="103"/>
      <c r="JLI85" s="103"/>
      <c r="JLJ85" s="103"/>
      <c r="JLK85" s="103"/>
      <c r="JLL85" s="103"/>
      <c r="JLM85" s="103"/>
      <c r="JLN85" s="103"/>
      <c r="JLO85" s="103"/>
      <c r="JLP85" s="103"/>
      <c r="JLQ85" s="103"/>
      <c r="JLR85" s="103"/>
      <c r="JLS85" s="103"/>
      <c r="JLT85" s="103"/>
      <c r="JLU85" s="103"/>
      <c r="JLV85" s="103"/>
      <c r="JLW85" s="103"/>
      <c r="JLX85" s="103"/>
      <c r="JLY85" s="103"/>
      <c r="JLZ85" s="103"/>
      <c r="JMA85" s="103"/>
      <c r="JMB85" s="103"/>
      <c r="JMC85" s="103"/>
      <c r="JMD85" s="103"/>
      <c r="JME85" s="103"/>
      <c r="JMF85" s="103"/>
      <c r="JMG85" s="103"/>
      <c r="JMH85" s="103"/>
      <c r="JMI85" s="103"/>
      <c r="JMJ85" s="103"/>
      <c r="JMK85" s="103"/>
      <c r="JML85" s="103"/>
      <c r="JMM85" s="103"/>
      <c r="JMN85" s="103"/>
      <c r="JMO85" s="103"/>
      <c r="JMP85" s="103"/>
      <c r="JMQ85" s="103"/>
      <c r="JMR85" s="103"/>
      <c r="JMS85" s="103"/>
      <c r="JMT85" s="103"/>
      <c r="JMU85" s="103"/>
      <c r="JMV85" s="103"/>
      <c r="JMW85" s="103"/>
      <c r="JMX85" s="103"/>
      <c r="JMY85" s="103"/>
      <c r="JMZ85" s="103"/>
      <c r="JNA85" s="103"/>
      <c r="JNB85" s="103"/>
      <c r="JNC85" s="103"/>
      <c r="JND85" s="103"/>
      <c r="JNE85" s="103"/>
      <c r="JNF85" s="103"/>
      <c r="JNG85" s="103"/>
      <c r="JNH85" s="103"/>
      <c r="JNI85" s="103"/>
      <c r="JNJ85" s="103"/>
      <c r="JNK85" s="103"/>
      <c r="JNL85" s="103"/>
      <c r="JNM85" s="103"/>
      <c r="JNN85" s="103"/>
      <c r="JNO85" s="103"/>
      <c r="JNP85" s="103"/>
      <c r="JNQ85" s="103"/>
      <c r="JNR85" s="103"/>
      <c r="JNS85" s="103"/>
      <c r="JNT85" s="103"/>
      <c r="JNU85" s="103"/>
      <c r="JNV85" s="103"/>
      <c r="JNW85" s="103"/>
      <c r="JNX85" s="103"/>
      <c r="JNY85" s="103"/>
      <c r="JNZ85" s="103"/>
      <c r="JOA85" s="103"/>
      <c r="JOB85" s="103"/>
      <c r="JOC85" s="103"/>
      <c r="JOD85" s="103"/>
      <c r="JOE85" s="103"/>
      <c r="JOF85" s="103"/>
      <c r="JOG85" s="103"/>
      <c r="JOH85" s="103"/>
      <c r="JOI85" s="103"/>
      <c r="JOJ85" s="103"/>
      <c r="JOK85" s="103"/>
      <c r="JOL85" s="103"/>
      <c r="JOM85" s="103"/>
      <c r="JON85" s="103"/>
      <c r="JOO85" s="103"/>
      <c r="JOP85" s="103"/>
      <c r="JOQ85" s="103"/>
      <c r="JOR85" s="103"/>
      <c r="JOS85" s="103"/>
      <c r="JOT85" s="103"/>
      <c r="JOU85" s="103"/>
      <c r="JOV85" s="103"/>
      <c r="JOW85" s="103"/>
      <c r="JOX85" s="103"/>
      <c r="JOY85" s="103"/>
      <c r="JOZ85" s="103"/>
      <c r="JPA85" s="103"/>
      <c r="JPB85" s="103"/>
      <c r="JPC85" s="103"/>
      <c r="JPD85" s="103"/>
      <c r="JPE85" s="103"/>
      <c r="JPF85" s="103"/>
      <c r="JPG85" s="103"/>
      <c r="JPH85" s="103"/>
      <c r="JPI85" s="103"/>
      <c r="JPJ85" s="103"/>
      <c r="JPK85" s="103"/>
      <c r="JPL85" s="103"/>
      <c r="JPM85" s="103"/>
      <c r="JPN85" s="103"/>
      <c r="JPO85" s="103"/>
      <c r="JPP85" s="103"/>
      <c r="JPQ85" s="103"/>
      <c r="JPR85" s="103"/>
      <c r="JPS85" s="103"/>
      <c r="JPT85" s="103"/>
      <c r="JPU85" s="103"/>
      <c r="JPV85" s="103"/>
      <c r="JPW85" s="103"/>
      <c r="JPX85" s="103"/>
      <c r="JPY85" s="103"/>
      <c r="JPZ85" s="103"/>
      <c r="JQA85" s="103"/>
      <c r="JQB85" s="103"/>
      <c r="JQC85" s="103"/>
      <c r="JQD85" s="103"/>
      <c r="JQE85" s="103"/>
      <c r="JQF85" s="103"/>
      <c r="JQG85" s="103"/>
      <c r="JQH85" s="103"/>
      <c r="JQI85" s="103"/>
      <c r="JQJ85" s="103"/>
      <c r="JQK85" s="103"/>
      <c r="JQL85" s="103"/>
      <c r="JQM85" s="103"/>
      <c r="JQN85" s="103"/>
      <c r="JQO85" s="103"/>
      <c r="JQP85" s="103"/>
      <c r="JQQ85" s="103"/>
      <c r="JQR85" s="103"/>
      <c r="JQS85" s="103"/>
      <c r="JQT85" s="103"/>
      <c r="JQU85" s="103"/>
      <c r="JQV85" s="103"/>
      <c r="JQW85" s="103"/>
      <c r="JQX85" s="103"/>
      <c r="JQY85" s="103"/>
      <c r="JQZ85" s="103"/>
      <c r="JRA85" s="103"/>
      <c r="JRB85" s="103"/>
      <c r="JRC85" s="103"/>
      <c r="JRD85" s="103"/>
      <c r="JRE85" s="103"/>
      <c r="JRF85" s="103"/>
      <c r="JRG85" s="103"/>
      <c r="JRH85" s="103"/>
      <c r="JRI85" s="103"/>
      <c r="JRJ85" s="103"/>
      <c r="JRK85" s="103"/>
      <c r="JRL85" s="103"/>
      <c r="JRM85" s="103"/>
      <c r="JRN85" s="103"/>
      <c r="JRO85" s="103"/>
      <c r="JRP85" s="103"/>
      <c r="JRQ85" s="103"/>
      <c r="JRR85" s="103"/>
      <c r="JRS85" s="103"/>
      <c r="JRT85" s="103"/>
      <c r="JRU85" s="103"/>
      <c r="JRV85" s="103"/>
      <c r="JRW85" s="103"/>
      <c r="JRX85" s="103"/>
      <c r="JRY85" s="103"/>
      <c r="JRZ85" s="103"/>
      <c r="JSA85" s="103"/>
      <c r="JSB85" s="103"/>
      <c r="JSC85" s="103"/>
      <c r="JSD85" s="103"/>
      <c r="JSE85" s="103"/>
      <c r="JSF85" s="103"/>
      <c r="JSG85" s="103"/>
      <c r="JSH85" s="103"/>
      <c r="JSI85" s="103"/>
      <c r="JSJ85" s="103"/>
      <c r="JSK85" s="103"/>
      <c r="JSL85" s="103"/>
      <c r="JSM85" s="103"/>
      <c r="JSN85" s="103"/>
      <c r="JSO85" s="103"/>
      <c r="JSP85" s="103"/>
      <c r="JSQ85" s="103"/>
      <c r="JSR85" s="103"/>
      <c r="JSS85" s="103"/>
      <c r="JST85" s="103"/>
      <c r="JSU85" s="103"/>
      <c r="JSV85" s="103"/>
      <c r="JSW85" s="103"/>
      <c r="JSX85" s="103"/>
      <c r="JSY85" s="103"/>
      <c r="JSZ85" s="103"/>
      <c r="JTA85" s="103"/>
      <c r="JTB85" s="103"/>
      <c r="JTC85" s="103"/>
      <c r="JTD85" s="103"/>
      <c r="JTE85" s="103"/>
      <c r="JTF85" s="103"/>
      <c r="JTG85" s="103"/>
      <c r="JTH85" s="103"/>
      <c r="JTI85" s="103"/>
      <c r="JTJ85" s="103"/>
      <c r="JTK85" s="103"/>
      <c r="JTL85" s="103"/>
      <c r="JTM85" s="103"/>
      <c r="JTN85" s="103"/>
      <c r="JTO85" s="103"/>
      <c r="JTP85" s="103"/>
      <c r="JTQ85" s="103"/>
      <c r="JTR85" s="103"/>
      <c r="JTS85" s="103"/>
      <c r="JTT85" s="103"/>
      <c r="JTU85" s="103"/>
      <c r="JTV85" s="103"/>
      <c r="JTW85" s="103"/>
      <c r="JTX85" s="103"/>
      <c r="JTY85" s="103"/>
      <c r="JTZ85" s="103"/>
      <c r="JUA85" s="103"/>
      <c r="JUB85" s="103"/>
      <c r="JUC85" s="103"/>
      <c r="JUD85" s="103"/>
      <c r="JUE85" s="103"/>
      <c r="JUF85" s="103"/>
      <c r="JUG85" s="103"/>
      <c r="JUH85" s="103"/>
      <c r="JUI85" s="103"/>
      <c r="JUJ85" s="103"/>
      <c r="JUK85" s="103"/>
      <c r="JUL85" s="103"/>
      <c r="JUM85" s="103"/>
      <c r="JUN85" s="103"/>
      <c r="JUO85" s="103"/>
      <c r="JUP85" s="103"/>
      <c r="JUQ85" s="103"/>
      <c r="JUR85" s="103"/>
      <c r="JUS85" s="103"/>
      <c r="JUT85" s="103"/>
      <c r="JUU85" s="103"/>
      <c r="JUV85" s="103"/>
      <c r="JUW85" s="103"/>
      <c r="JUX85" s="103"/>
      <c r="JUY85" s="103"/>
      <c r="JUZ85" s="103"/>
      <c r="JVA85" s="103"/>
      <c r="JVB85" s="103"/>
      <c r="JVC85" s="103"/>
      <c r="JVD85" s="103"/>
      <c r="JVE85" s="103"/>
      <c r="JVF85" s="103"/>
      <c r="JVG85" s="103"/>
      <c r="JVH85" s="103"/>
      <c r="JVI85" s="103"/>
      <c r="JVJ85" s="103"/>
      <c r="JVK85" s="103"/>
      <c r="JVL85" s="103"/>
      <c r="JVM85" s="103"/>
      <c r="JVN85" s="103"/>
      <c r="JVO85" s="103"/>
      <c r="JVP85" s="103"/>
      <c r="JVQ85" s="103"/>
      <c r="JVR85" s="103"/>
      <c r="JVS85" s="103"/>
      <c r="JVT85" s="103"/>
      <c r="JVU85" s="103"/>
      <c r="JVV85" s="103"/>
      <c r="JVW85" s="103"/>
      <c r="JVX85" s="103"/>
      <c r="JVY85" s="103"/>
      <c r="JVZ85" s="103"/>
      <c r="JWA85" s="103"/>
      <c r="JWB85" s="103"/>
      <c r="JWC85" s="103"/>
      <c r="JWD85" s="103"/>
      <c r="JWE85" s="103"/>
      <c r="JWF85" s="103"/>
      <c r="JWG85" s="103"/>
      <c r="JWH85" s="103"/>
      <c r="JWI85" s="103"/>
      <c r="JWJ85" s="103"/>
      <c r="JWK85" s="103"/>
      <c r="JWL85" s="103"/>
      <c r="JWM85" s="103"/>
      <c r="JWN85" s="103"/>
      <c r="JWO85" s="103"/>
      <c r="JWP85" s="103"/>
      <c r="JWQ85" s="103"/>
      <c r="JWR85" s="103"/>
      <c r="JWS85" s="103"/>
      <c r="JWT85" s="103"/>
      <c r="JWU85" s="103"/>
      <c r="JWV85" s="103"/>
      <c r="JWW85" s="103"/>
      <c r="JWX85" s="103"/>
      <c r="JWY85" s="103"/>
      <c r="JWZ85" s="103"/>
      <c r="JXA85" s="103"/>
      <c r="JXB85" s="103"/>
      <c r="JXC85" s="103"/>
      <c r="JXD85" s="103"/>
      <c r="JXE85" s="103"/>
      <c r="JXF85" s="103"/>
      <c r="JXG85" s="103"/>
      <c r="JXH85" s="103"/>
      <c r="JXI85" s="103"/>
      <c r="JXJ85" s="103"/>
      <c r="JXK85" s="103"/>
      <c r="JXL85" s="103"/>
      <c r="JXM85" s="103"/>
      <c r="JXN85" s="103"/>
      <c r="JXO85" s="103"/>
      <c r="JXP85" s="103"/>
      <c r="JXQ85" s="103"/>
      <c r="JXR85" s="103"/>
      <c r="JXS85" s="103"/>
      <c r="JXT85" s="103"/>
      <c r="JXU85" s="103"/>
      <c r="JXV85" s="103"/>
      <c r="JXW85" s="103"/>
      <c r="JXX85" s="103"/>
      <c r="JXY85" s="103"/>
      <c r="JXZ85" s="103"/>
      <c r="JYA85" s="103"/>
      <c r="JYB85" s="103"/>
      <c r="JYC85" s="103"/>
      <c r="JYD85" s="103"/>
      <c r="JYE85" s="103"/>
      <c r="JYF85" s="103"/>
      <c r="JYG85" s="103"/>
      <c r="JYH85" s="103"/>
      <c r="JYI85" s="103"/>
      <c r="JYJ85" s="103"/>
      <c r="JYK85" s="103"/>
      <c r="JYL85" s="103"/>
      <c r="JYM85" s="103"/>
      <c r="JYN85" s="103"/>
      <c r="JYO85" s="103"/>
      <c r="JYP85" s="103"/>
      <c r="JYQ85" s="103"/>
      <c r="JYR85" s="103"/>
      <c r="JYS85" s="103"/>
      <c r="JYT85" s="103"/>
      <c r="JYU85" s="103"/>
      <c r="JYV85" s="103"/>
      <c r="JYW85" s="103"/>
      <c r="JYX85" s="103"/>
      <c r="JYY85" s="103"/>
      <c r="JYZ85" s="103"/>
      <c r="JZA85" s="103"/>
      <c r="JZB85" s="103"/>
      <c r="JZC85" s="103"/>
      <c r="JZD85" s="103"/>
      <c r="JZE85" s="103"/>
      <c r="JZF85" s="103"/>
      <c r="JZG85" s="103"/>
      <c r="JZH85" s="103"/>
      <c r="JZI85" s="103"/>
      <c r="JZJ85" s="103"/>
      <c r="JZK85" s="103"/>
      <c r="JZL85" s="103"/>
      <c r="JZM85" s="103"/>
      <c r="JZN85" s="103"/>
      <c r="JZO85" s="103"/>
      <c r="JZP85" s="103"/>
      <c r="JZQ85" s="103"/>
      <c r="JZR85" s="103"/>
      <c r="JZS85" s="103"/>
      <c r="JZT85" s="103"/>
      <c r="JZU85" s="103"/>
      <c r="JZV85" s="103"/>
      <c r="JZW85" s="103"/>
      <c r="JZX85" s="103"/>
      <c r="JZY85" s="103"/>
      <c r="JZZ85" s="103"/>
      <c r="KAA85" s="103"/>
      <c r="KAB85" s="103"/>
      <c r="KAC85" s="103"/>
      <c r="KAD85" s="103"/>
      <c r="KAE85" s="103"/>
      <c r="KAF85" s="103"/>
      <c r="KAG85" s="103"/>
      <c r="KAH85" s="103"/>
      <c r="KAI85" s="103"/>
      <c r="KAJ85" s="103"/>
      <c r="KAK85" s="103"/>
      <c r="KAL85" s="103"/>
      <c r="KAM85" s="103"/>
      <c r="KAN85" s="103"/>
      <c r="KAO85" s="103"/>
      <c r="KAP85" s="103"/>
      <c r="KAQ85" s="103"/>
      <c r="KAR85" s="103"/>
      <c r="KAS85" s="103"/>
      <c r="KAT85" s="103"/>
      <c r="KAU85" s="103"/>
      <c r="KAV85" s="103"/>
      <c r="KAW85" s="103"/>
      <c r="KAX85" s="103"/>
      <c r="KAY85" s="103"/>
      <c r="KAZ85" s="103"/>
      <c r="KBA85" s="103"/>
      <c r="KBB85" s="103"/>
      <c r="KBC85" s="103"/>
      <c r="KBD85" s="103"/>
      <c r="KBE85" s="103"/>
      <c r="KBF85" s="103"/>
      <c r="KBG85" s="103"/>
      <c r="KBH85" s="103"/>
      <c r="KBI85" s="103"/>
      <c r="KBJ85" s="103"/>
      <c r="KBK85" s="103"/>
      <c r="KBL85" s="103"/>
      <c r="KBM85" s="103"/>
      <c r="KBN85" s="103"/>
      <c r="KBO85" s="103"/>
      <c r="KBP85" s="103"/>
      <c r="KBQ85" s="103"/>
      <c r="KBR85" s="103"/>
      <c r="KBS85" s="103"/>
      <c r="KBT85" s="103"/>
      <c r="KBU85" s="103"/>
      <c r="KBV85" s="103"/>
      <c r="KBW85" s="103"/>
      <c r="KBX85" s="103"/>
      <c r="KBY85" s="103"/>
      <c r="KBZ85" s="103"/>
      <c r="KCA85" s="103"/>
      <c r="KCB85" s="103"/>
      <c r="KCC85" s="103"/>
      <c r="KCD85" s="103"/>
      <c r="KCE85" s="103"/>
      <c r="KCF85" s="103"/>
      <c r="KCG85" s="103"/>
      <c r="KCH85" s="103"/>
      <c r="KCI85" s="103"/>
      <c r="KCJ85" s="103"/>
      <c r="KCK85" s="103"/>
      <c r="KCL85" s="103"/>
      <c r="KCM85" s="103"/>
      <c r="KCN85" s="103"/>
      <c r="KCO85" s="103"/>
      <c r="KCP85" s="103"/>
      <c r="KCQ85" s="103"/>
      <c r="KCR85" s="103"/>
      <c r="KCS85" s="103"/>
      <c r="KCT85" s="103"/>
      <c r="KCU85" s="103"/>
      <c r="KCV85" s="103"/>
      <c r="KCW85" s="103"/>
      <c r="KCX85" s="103"/>
      <c r="KCY85" s="103"/>
      <c r="KCZ85" s="103"/>
      <c r="KDA85" s="103"/>
      <c r="KDB85" s="103"/>
      <c r="KDC85" s="103"/>
      <c r="KDD85" s="103"/>
      <c r="KDE85" s="103"/>
      <c r="KDF85" s="103"/>
      <c r="KDG85" s="103"/>
      <c r="KDH85" s="103"/>
      <c r="KDI85" s="103"/>
      <c r="KDJ85" s="103"/>
      <c r="KDK85" s="103"/>
      <c r="KDL85" s="103"/>
      <c r="KDM85" s="103"/>
      <c r="KDN85" s="103"/>
      <c r="KDO85" s="103"/>
      <c r="KDP85" s="103"/>
      <c r="KDQ85" s="103"/>
      <c r="KDR85" s="103"/>
      <c r="KDS85" s="103"/>
      <c r="KDT85" s="103"/>
      <c r="KDU85" s="103"/>
      <c r="KDV85" s="103"/>
      <c r="KDW85" s="103"/>
      <c r="KDX85" s="103"/>
      <c r="KDY85" s="103"/>
      <c r="KDZ85" s="103"/>
      <c r="KEA85" s="103"/>
      <c r="KEB85" s="103"/>
      <c r="KEC85" s="103"/>
      <c r="KED85" s="103"/>
      <c r="KEE85" s="103"/>
      <c r="KEF85" s="103"/>
      <c r="KEG85" s="103"/>
      <c r="KEH85" s="103"/>
      <c r="KEI85" s="103"/>
      <c r="KEJ85" s="103"/>
      <c r="KEK85" s="103"/>
      <c r="KEL85" s="103"/>
      <c r="KEM85" s="103"/>
      <c r="KEN85" s="103"/>
      <c r="KEO85" s="103"/>
      <c r="KEP85" s="103"/>
      <c r="KEQ85" s="103"/>
      <c r="KER85" s="103"/>
      <c r="KES85" s="103"/>
      <c r="KET85" s="103"/>
      <c r="KEU85" s="103"/>
      <c r="KEV85" s="103"/>
      <c r="KEW85" s="103"/>
      <c r="KEX85" s="103"/>
      <c r="KEY85" s="103"/>
      <c r="KEZ85" s="103"/>
      <c r="KFA85" s="103"/>
      <c r="KFB85" s="103"/>
      <c r="KFC85" s="103"/>
      <c r="KFD85" s="103"/>
      <c r="KFE85" s="103"/>
      <c r="KFF85" s="103"/>
      <c r="KFG85" s="103"/>
      <c r="KFH85" s="103"/>
      <c r="KFI85" s="103"/>
      <c r="KFJ85" s="103"/>
      <c r="KFK85" s="103"/>
      <c r="KFL85" s="103"/>
      <c r="KFM85" s="103"/>
      <c r="KFN85" s="103"/>
      <c r="KFO85" s="103"/>
      <c r="KFP85" s="103"/>
      <c r="KFQ85" s="103"/>
      <c r="KFR85" s="103"/>
      <c r="KFS85" s="103"/>
      <c r="KFT85" s="103"/>
      <c r="KFU85" s="103"/>
      <c r="KFV85" s="103"/>
      <c r="KFW85" s="103"/>
      <c r="KFX85" s="103"/>
      <c r="KFY85" s="103"/>
      <c r="KFZ85" s="103"/>
      <c r="KGA85" s="103"/>
      <c r="KGB85" s="103"/>
      <c r="KGC85" s="103"/>
      <c r="KGD85" s="103"/>
      <c r="KGE85" s="103"/>
      <c r="KGF85" s="103"/>
      <c r="KGG85" s="103"/>
      <c r="KGH85" s="103"/>
      <c r="KGI85" s="103"/>
      <c r="KGJ85" s="103"/>
      <c r="KGK85" s="103"/>
      <c r="KGL85" s="103"/>
      <c r="KGM85" s="103"/>
      <c r="KGN85" s="103"/>
      <c r="KGO85" s="103"/>
      <c r="KGP85" s="103"/>
      <c r="KGQ85" s="103"/>
      <c r="KGR85" s="103"/>
      <c r="KGS85" s="103"/>
      <c r="KGT85" s="103"/>
      <c r="KGU85" s="103"/>
      <c r="KGV85" s="103"/>
      <c r="KGW85" s="103"/>
      <c r="KGX85" s="103"/>
      <c r="KGY85" s="103"/>
      <c r="KGZ85" s="103"/>
      <c r="KHA85" s="103"/>
      <c r="KHB85" s="103"/>
      <c r="KHC85" s="103"/>
      <c r="KHD85" s="103"/>
      <c r="KHE85" s="103"/>
      <c r="KHF85" s="103"/>
      <c r="KHG85" s="103"/>
      <c r="KHH85" s="103"/>
      <c r="KHI85" s="103"/>
      <c r="KHJ85" s="103"/>
      <c r="KHK85" s="103"/>
      <c r="KHL85" s="103"/>
      <c r="KHM85" s="103"/>
      <c r="KHN85" s="103"/>
      <c r="KHO85" s="103"/>
      <c r="KHP85" s="103"/>
      <c r="KHQ85" s="103"/>
      <c r="KHR85" s="103"/>
      <c r="KHS85" s="103"/>
      <c r="KHT85" s="103"/>
      <c r="KHU85" s="103"/>
      <c r="KHV85" s="103"/>
      <c r="KHW85" s="103"/>
      <c r="KHX85" s="103"/>
      <c r="KHY85" s="103"/>
      <c r="KHZ85" s="103"/>
      <c r="KIA85" s="103"/>
      <c r="KIB85" s="103"/>
      <c r="KIC85" s="103"/>
      <c r="KID85" s="103"/>
      <c r="KIE85" s="103"/>
      <c r="KIF85" s="103"/>
      <c r="KIG85" s="103"/>
      <c r="KIH85" s="103"/>
      <c r="KII85" s="103"/>
      <c r="KIJ85" s="103"/>
      <c r="KIK85" s="103"/>
      <c r="KIL85" s="103"/>
      <c r="KIM85" s="103"/>
      <c r="KIN85" s="103"/>
      <c r="KIO85" s="103"/>
      <c r="KIP85" s="103"/>
      <c r="KIQ85" s="103"/>
      <c r="KIR85" s="103"/>
      <c r="KIS85" s="103"/>
      <c r="KIT85" s="103"/>
      <c r="KIU85" s="103"/>
      <c r="KIV85" s="103"/>
      <c r="KIW85" s="103"/>
      <c r="KIX85" s="103"/>
      <c r="KIY85" s="103"/>
      <c r="KIZ85" s="103"/>
      <c r="KJA85" s="103"/>
      <c r="KJB85" s="103"/>
      <c r="KJC85" s="103"/>
      <c r="KJD85" s="103"/>
      <c r="KJE85" s="103"/>
      <c r="KJF85" s="103"/>
      <c r="KJG85" s="103"/>
      <c r="KJH85" s="103"/>
      <c r="KJI85" s="103"/>
      <c r="KJJ85" s="103"/>
      <c r="KJK85" s="103"/>
      <c r="KJL85" s="103"/>
      <c r="KJM85" s="103"/>
      <c r="KJN85" s="103"/>
      <c r="KJO85" s="103"/>
      <c r="KJP85" s="103"/>
      <c r="KJQ85" s="103"/>
      <c r="KJR85" s="103"/>
      <c r="KJS85" s="103"/>
      <c r="KJT85" s="103"/>
      <c r="KJU85" s="103"/>
      <c r="KJV85" s="103"/>
      <c r="KJW85" s="103"/>
      <c r="KJX85" s="103"/>
      <c r="KJY85" s="103"/>
      <c r="KJZ85" s="103"/>
      <c r="KKA85" s="103"/>
      <c r="KKB85" s="103"/>
      <c r="KKC85" s="103"/>
      <c r="KKD85" s="103"/>
      <c r="KKE85" s="103"/>
      <c r="KKF85" s="103"/>
      <c r="KKG85" s="103"/>
      <c r="KKH85" s="103"/>
      <c r="KKI85" s="103"/>
      <c r="KKJ85" s="103"/>
      <c r="KKK85" s="103"/>
      <c r="KKL85" s="103"/>
      <c r="KKM85" s="103"/>
      <c r="KKN85" s="103"/>
      <c r="KKO85" s="103"/>
      <c r="KKP85" s="103"/>
      <c r="KKQ85" s="103"/>
      <c r="KKR85" s="103"/>
      <c r="KKS85" s="103"/>
      <c r="KKT85" s="103"/>
      <c r="KKU85" s="103"/>
      <c r="KKV85" s="103"/>
      <c r="KKW85" s="103"/>
      <c r="KKX85" s="103"/>
      <c r="KKY85" s="103"/>
      <c r="KKZ85" s="103"/>
      <c r="KLA85" s="103"/>
      <c r="KLB85" s="103"/>
      <c r="KLC85" s="103"/>
      <c r="KLD85" s="103"/>
      <c r="KLE85" s="103"/>
      <c r="KLF85" s="103"/>
      <c r="KLG85" s="103"/>
      <c r="KLH85" s="103"/>
      <c r="KLI85" s="103"/>
      <c r="KLJ85" s="103"/>
      <c r="KLK85" s="103"/>
      <c r="KLL85" s="103"/>
      <c r="KLM85" s="103"/>
      <c r="KLN85" s="103"/>
      <c r="KLO85" s="103"/>
      <c r="KLP85" s="103"/>
      <c r="KLQ85" s="103"/>
      <c r="KLR85" s="103"/>
      <c r="KLS85" s="103"/>
      <c r="KLT85" s="103"/>
      <c r="KLU85" s="103"/>
      <c r="KLV85" s="103"/>
      <c r="KLW85" s="103"/>
      <c r="KLX85" s="103"/>
      <c r="KLY85" s="103"/>
      <c r="KLZ85" s="103"/>
      <c r="KMA85" s="103"/>
      <c r="KMB85" s="103"/>
      <c r="KMC85" s="103"/>
      <c r="KMD85" s="103"/>
      <c r="KME85" s="103"/>
      <c r="KMF85" s="103"/>
      <c r="KMG85" s="103"/>
      <c r="KMH85" s="103"/>
      <c r="KMI85" s="103"/>
      <c r="KMJ85" s="103"/>
      <c r="KMK85" s="103"/>
      <c r="KML85" s="103"/>
      <c r="KMM85" s="103"/>
      <c r="KMN85" s="103"/>
      <c r="KMO85" s="103"/>
      <c r="KMP85" s="103"/>
      <c r="KMQ85" s="103"/>
      <c r="KMR85" s="103"/>
      <c r="KMS85" s="103"/>
      <c r="KMT85" s="103"/>
      <c r="KMU85" s="103"/>
      <c r="KMV85" s="103"/>
      <c r="KMW85" s="103"/>
      <c r="KMX85" s="103"/>
      <c r="KMY85" s="103"/>
      <c r="KMZ85" s="103"/>
      <c r="KNA85" s="103"/>
      <c r="KNB85" s="103"/>
      <c r="KNC85" s="103"/>
      <c r="KND85" s="103"/>
      <c r="KNE85" s="103"/>
      <c r="KNF85" s="103"/>
      <c r="KNG85" s="103"/>
      <c r="KNH85" s="103"/>
      <c r="KNI85" s="103"/>
      <c r="KNJ85" s="103"/>
      <c r="KNK85" s="103"/>
      <c r="KNL85" s="103"/>
      <c r="KNM85" s="103"/>
      <c r="KNN85" s="103"/>
      <c r="KNO85" s="103"/>
      <c r="KNP85" s="103"/>
      <c r="KNQ85" s="103"/>
      <c r="KNR85" s="103"/>
      <c r="KNS85" s="103"/>
      <c r="KNT85" s="103"/>
      <c r="KNU85" s="103"/>
      <c r="KNV85" s="103"/>
      <c r="KNW85" s="103"/>
      <c r="KNX85" s="103"/>
      <c r="KNY85" s="103"/>
      <c r="KNZ85" s="103"/>
      <c r="KOA85" s="103"/>
      <c r="KOB85" s="103"/>
      <c r="KOC85" s="103"/>
      <c r="KOD85" s="103"/>
      <c r="KOE85" s="103"/>
      <c r="KOF85" s="103"/>
      <c r="KOG85" s="103"/>
      <c r="KOH85" s="103"/>
      <c r="KOI85" s="103"/>
      <c r="KOJ85" s="103"/>
      <c r="KOK85" s="103"/>
      <c r="KOL85" s="103"/>
      <c r="KOM85" s="103"/>
      <c r="KON85" s="103"/>
      <c r="KOO85" s="103"/>
      <c r="KOP85" s="103"/>
      <c r="KOQ85" s="103"/>
      <c r="KOR85" s="103"/>
      <c r="KOS85" s="103"/>
      <c r="KOT85" s="103"/>
      <c r="KOU85" s="103"/>
      <c r="KOV85" s="103"/>
      <c r="KOW85" s="103"/>
      <c r="KOX85" s="103"/>
      <c r="KOY85" s="103"/>
      <c r="KOZ85" s="103"/>
      <c r="KPA85" s="103"/>
      <c r="KPB85" s="103"/>
      <c r="KPC85" s="103"/>
      <c r="KPD85" s="103"/>
      <c r="KPE85" s="103"/>
      <c r="KPF85" s="103"/>
      <c r="KPG85" s="103"/>
      <c r="KPH85" s="103"/>
      <c r="KPI85" s="103"/>
      <c r="KPJ85" s="103"/>
      <c r="KPK85" s="103"/>
      <c r="KPL85" s="103"/>
      <c r="KPM85" s="103"/>
      <c r="KPN85" s="103"/>
      <c r="KPO85" s="103"/>
      <c r="KPP85" s="103"/>
      <c r="KPQ85" s="103"/>
      <c r="KPR85" s="103"/>
      <c r="KPS85" s="103"/>
      <c r="KPT85" s="103"/>
      <c r="KPU85" s="103"/>
      <c r="KPV85" s="103"/>
      <c r="KPW85" s="103"/>
      <c r="KPX85" s="103"/>
      <c r="KPY85" s="103"/>
      <c r="KPZ85" s="103"/>
      <c r="KQA85" s="103"/>
      <c r="KQB85" s="103"/>
      <c r="KQC85" s="103"/>
      <c r="KQD85" s="103"/>
      <c r="KQE85" s="103"/>
      <c r="KQF85" s="103"/>
      <c r="KQG85" s="103"/>
      <c r="KQH85" s="103"/>
      <c r="KQI85" s="103"/>
      <c r="KQJ85" s="103"/>
      <c r="KQK85" s="103"/>
      <c r="KQL85" s="103"/>
      <c r="KQM85" s="103"/>
      <c r="KQN85" s="103"/>
      <c r="KQO85" s="103"/>
      <c r="KQP85" s="103"/>
      <c r="KQQ85" s="103"/>
      <c r="KQR85" s="103"/>
      <c r="KQS85" s="103"/>
      <c r="KQT85" s="103"/>
      <c r="KQU85" s="103"/>
      <c r="KQV85" s="103"/>
      <c r="KQW85" s="103"/>
      <c r="KQX85" s="103"/>
      <c r="KQY85" s="103"/>
      <c r="KQZ85" s="103"/>
      <c r="KRA85" s="103"/>
      <c r="KRB85" s="103"/>
      <c r="KRC85" s="103"/>
      <c r="KRD85" s="103"/>
      <c r="KRE85" s="103"/>
      <c r="KRF85" s="103"/>
      <c r="KRG85" s="103"/>
      <c r="KRH85" s="103"/>
      <c r="KRI85" s="103"/>
      <c r="KRJ85" s="103"/>
      <c r="KRK85" s="103"/>
      <c r="KRL85" s="103"/>
      <c r="KRM85" s="103"/>
      <c r="KRN85" s="103"/>
      <c r="KRO85" s="103"/>
      <c r="KRP85" s="103"/>
      <c r="KRQ85" s="103"/>
      <c r="KRR85" s="103"/>
      <c r="KRS85" s="103"/>
      <c r="KRT85" s="103"/>
      <c r="KRU85" s="103"/>
      <c r="KRV85" s="103"/>
      <c r="KRW85" s="103"/>
      <c r="KRX85" s="103"/>
      <c r="KRY85" s="103"/>
      <c r="KRZ85" s="103"/>
      <c r="KSA85" s="103"/>
      <c r="KSB85" s="103"/>
      <c r="KSC85" s="103"/>
      <c r="KSD85" s="103"/>
      <c r="KSE85" s="103"/>
      <c r="KSF85" s="103"/>
      <c r="KSG85" s="103"/>
      <c r="KSH85" s="103"/>
      <c r="KSI85" s="103"/>
      <c r="KSJ85" s="103"/>
      <c r="KSK85" s="103"/>
      <c r="KSL85" s="103"/>
      <c r="KSM85" s="103"/>
      <c r="KSN85" s="103"/>
      <c r="KSO85" s="103"/>
      <c r="KSP85" s="103"/>
      <c r="KSQ85" s="103"/>
      <c r="KSR85" s="103"/>
      <c r="KSS85" s="103"/>
      <c r="KST85" s="103"/>
      <c r="KSU85" s="103"/>
      <c r="KSV85" s="103"/>
      <c r="KSW85" s="103"/>
      <c r="KSX85" s="103"/>
      <c r="KSY85" s="103"/>
      <c r="KSZ85" s="103"/>
      <c r="KTA85" s="103"/>
      <c r="KTB85" s="103"/>
      <c r="KTC85" s="103"/>
      <c r="KTD85" s="103"/>
      <c r="KTE85" s="103"/>
      <c r="KTF85" s="103"/>
      <c r="KTG85" s="103"/>
      <c r="KTH85" s="103"/>
      <c r="KTI85" s="103"/>
      <c r="KTJ85" s="103"/>
      <c r="KTK85" s="103"/>
      <c r="KTL85" s="103"/>
      <c r="KTM85" s="103"/>
      <c r="KTN85" s="103"/>
      <c r="KTO85" s="103"/>
      <c r="KTP85" s="103"/>
      <c r="KTQ85" s="103"/>
      <c r="KTR85" s="103"/>
      <c r="KTS85" s="103"/>
      <c r="KTT85" s="103"/>
      <c r="KTU85" s="103"/>
      <c r="KTV85" s="103"/>
      <c r="KTW85" s="103"/>
      <c r="KTX85" s="103"/>
      <c r="KTY85" s="103"/>
      <c r="KTZ85" s="103"/>
      <c r="KUA85" s="103"/>
      <c r="KUB85" s="103"/>
      <c r="KUC85" s="103"/>
      <c r="KUD85" s="103"/>
      <c r="KUE85" s="103"/>
      <c r="KUF85" s="103"/>
      <c r="KUG85" s="103"/>
      <c r="KUH85" s="103"/>
      <c r="KUI85" s="103"/>
      <c r="KUJ85" s="103"/>
      <c r="KUK85" s="103"/>
      <c r="KUL85" s="103"/>
      <c r="KUM85" s="103"/>
      <c r="KUN85" s="103"/>
      <c r="KUO85" s="103"/>
      <c r="KUP85" s="103"/>
      <c r="KUQ85" s="103"/>
      <c r="KUR85" s="103"/>
      <c r="KUS85" s="103"/>
      <c r="KUT85" s="103"/>
      <c r="KUU85" s="103"/>
      <c r="KUV85" s="103"/>
      <c r="KUW85" s="103"/>
      <c r="KUX85" s="103"/>
      <c r="KUY85" s="103"/>
      <c r="KUZ85" s="103"/>
      <c r="KVA85" s="103"/>
      <c r="KVB85" s="103"/>
      <c r="KVC85" s="103"/>
      <c r="KVD85" s="103"/>
      <c r="KVE85" s="103"/>
      <c r="KVF85" s="103"/>
      <c r="KVG85" s="103"/>
      <c r="KVH85" s="103"/>
      <c r="KVI85" s="103"/>
      <c r="KVJ85" s="103"/>
      <c r="KVK85" s="103"/>
      <c r="KVL85" s="103"/>
      <c r="KVM85" s="103"/>
      <c r="KVN85" s="103"/>
      <c r="KVO85" s="103"/>
      <c r="KVP85" s="103"/>
      <c r="KVQ85" s="103"/>
      <c r="KVR85" s="103"/>
      <c r="KVS85" s="103"/>
      <c r="KVT85" s="103"/>
      <c r="KVU85" s="103"/>
      <c r="KVV85" s="103"/>
      <c r="KVW85" s="103"/>
      <c r="KVX85" s="103"/>
      <c r="KVY85" s="103"/>
      <c r="KVZ85" s="103"/>
      <c r="KWA85" s="103"/>
      <c r="KWB85" s="103"/>
      <c r="KWC85" s="103"/>
      <c r="KWD85" s="103"/>
      <c r="KWE85" s="103"/>
      <c r="KWF85" s="103"/>
      <c r="KWG85" s="103"/>
      <c r="KWH85" s="103"/>
      <c r="KWI85" s="103"/>
      <c r="KWJ85" s="103"/>
      <c r="KWK85" s="103"/>
      <c r="KWL85" s="103"/>
      <c r="KWM85" s="103"/>
      <c r="KWN85" s="103"/>
      <c r="KWO85" s="103"/>
      <c r="KWP85" s="103"/>
      <c r="KWQ85" s="103"/>
      <c r="KWR85" s="103"/>
      <c r="KWS85" s="103"/>
      <c r="KWT85" s="103"/>
      <c r="KWU85" s="103"/>
      <c r="KWV85" s="103"/>
      <c r="KWW85" s="103"/>
      <c r="KWX85" s="103"/>
      <c r="KWY85" s="103"/>
      <c r="KWZ85" s="103"/>
      <c r="KXA85" s="103"/>
      <c r="KXB85" s="103"/>
      <c r="KXC85" s="103"/>
      <c r="KXD85" s="103"/>
      <c r="KXE85" s="103"/>
      <c r="KXF85" s="103"/>
      <c r="KXG85" s="103"/>
      <c r="KXH85" s="103"/>
      <c r="KXI85" s="103"/>
      <c r="KXJ85" s="103"/>
      <c r="KXK85" s="103"/>
      <c r="KXL85" s="103"/>
      <c r="KXM85" s="103"/>
      <c r="KXN85" s="103"/>
      <c r="KXO85" s="103"/>
      <c r="KXP85" s="103"/>
      <c r="KXQ85" s="103"/>
      <c r="KXR85" s="103"/>
      <c r="KXS85" s="103"/>
      <c r="KXT85" s="103"/>
      <c r="KXU85" s="103"/>
      <c r="KXV85" s="103"/>
      <c r="KXW85" s="103"/>
      <c r="KXX85" s="103"/>
      <c r="KXY85" s="103"/>
      <c r="KXZ85" s="103"/>
      <c r="KYA85" s="103"/>
      <c r="KYB85" s="103"/>
      <c r="KYC85" s="103"/>
      <c r="KYD85" s="103"/>
      <c r="KYE85" s="103"/>
      <c r="KYF85" s="103"/>
      <c r="KYG85" s="103"/>
      <c r="KYH85" s="103"/>
      <c r="KYI85" s="103"/>
      <c r="KYJ85" s="103"/>
      <c r="KYK85" s="103"/>
      <c r="KYL85" s="103"/>
      <c r="KYM85" s="103"/>
      <c r="KYN85" s="103"/>
      <c r="KYO85" s="103"/>
      <c r="KYP85" s="103"/>
      <c r="KYQ85" s="103"/>
      <c r="KYR85" s="103"/>
      <c r="KYS85" s="103"/>
      <c r="KYT85" s="103"/>
      <c r="KYU85" s="103"/>
      <c r="KYV85" s="103"/>
      <c r="KYW85" s="103"/>
      <c r="KYX85" s="103"/>
      <c r="KYY85" s="103"/>
      <c r="KYZ85" s="103"/>
      <c r="KZA85" s="103"/>
      <c r="KZB85" s="103"/>
      <c r="KZC85" s="103"/>
      <c r="KZD85" s="103"/>
      <c r="KZE85" s="103"/>
      <c r="KZF85" s="103"/>
      <c r="KZG85" s="103"/>
      <c r="KZH85" s="103"/>
      <c r="KZI85" s="103"/>
      <c r="KZJ85" s="103"/>
      <c r="KZK85" s="103"/>
      <c r="KZL85" s="103"/>
      <c r="KZM85" s="103"/>
      <c r="KZN85" s="103"/>
      <c r="KZO85" s="103"/>
      <c r="KZP85" s="103"/>
      <c r="KZQ85" s="103"/>
      <c r="KZR85" s="103"/>
      <c r="KZS85" s="103"/>
      <c r="KZT85" s="103"/>
      <c r="KZU85" s="103"/>
      <c r="KZV85" s="103"/>
      <c r="KZW85" s="103"/>
      <c r="KZX85" s="103"/>
      <c r="KZY85" s="103"/>
      <c r="KZZ85" s="103"/>
      <c r="LAA85" s="103"/>
      <c r="LAB85" s="103"/>
      <c r="LAC85" s="103"/>
      <c r="LAD85" s="103"/>
      <c r="LAE85" s="103"/>
      <c r="LAF85" s="103"/>
      <c r="LAG85" s="103"/>
      <c r="LAH85" s="103"/>
      <c r="LAI85" s="103"/>
      <c r="LAJ85" s="103"/>
      <c r="LAK85" s="103"/>
      <c r="LAL85" s="103"/>
      <c r="LAM85" s="103"/>
      <c r="LAN85" s="103"/>
      <c r="LAO85" s="103"/>
      <c r="LAP85" s="103"/>
      <c r="LAQ85" s="103"/>
      <c r="LAR85" s="103"/>
      <c r="LAS85" s="103"/>
      <c r="LAT85" s="103"/>
      <c r="LAU85" s="103"/>
      <c r="LAV85" s="103"/>
      <c r="LAW85" s="103"/>
      <c r="LAX85" s="103"/>
      <c r="LAY85" s="103"/>
      <c r="LAZ85" s="103"/>
      <c r="LBA85" s="103"/>
      <c r="LBB85" s="103"/>
      <c r="LBC85" s="103"/>
      <c r="LBD85" s="103"/>
      <c r="LBE85" s="103"/>
      <c r="LBF85" s="103"/>
      <c r="LBG85" s="103"/>
      <c r="LBH85" s="103"/>
      <c r="LBI85" s="103"/>
      <c r="LBJ85" s="103"/>
      <c r="LBK85" s="103"/>
      <c r="LBL85" s="103"/>
      <c r="LBM85" s="103"/>
      <c r="LBN85" s="103"/>
      <c r="LBO85" s="103"/>
      <c r="LBP85" s="103"/>
      <c r="LBQ85" s="103"/>
      <c r="LBR85" s="103"/>
      <c r="LBS85" s="103"/>
      <c r="LBT85" s="103"/>
      <c r="LBU85" s="103"/>
      <c r="LBV85" s="103"/>
      <c r="LBW85" s="103"/>
      <c r="LBX85" s="103"/>
      <c r="LBY85" s="103"/>
      <c r="LBZ85" s="103"/>
      <c r="LCA85" s="103"/>
      <c r="LCB85" s="103"/>
      <c r="LCC85" s="103"/>
      <c r="LCD85" s="103"/>
      <c r="LCE85" s="103"/>
      <c r="LCF85" s="103"/>
      <c r="LCG85" s="103"/>
      <c r="LCH85" s="103"/>
      <c r="LCI85" s="103"/>
      <c r="LCJ85" s="103"/>
      <c r="LCK85" s="103"/>
      <c r="LCL85" s="103"/>
      <c r="LCM85" s="103"/>
      <c r="LCN85" s="103"/>
      <c r="LCO85" s="103"/>
      <c r="LCP85" s="103"/>
      <c r="LCQ85" s="103"/>
      <c r="LCR85" s="103"/>
      <c r="LCS85" s="103"/>
      <c r="LCT85" s="103"/>
      <c r="LCU85" s="103"/>
      <c r="LCV85" s="103"/>
      <c r="LCW85" s="103"/>
      <c r="LCX85" s="103"/>
      <c r="LCY85" s="103"/>
      <c r="LCZ85" s="103"/>
      <c r="LDA85" s="103"/>
      <c r="LDB85" s="103"/>
      <c r="LDC85" s="103"/>
      <c r="LDD85" s="103"/>
      <c r="LDE85" s="103"/>
      <c r="LDF85" s="103"/>
      <c r="LDG85" s="103"/>
      <c r="LDH85" s="103"/>
      <c r="LDI85" s="103"/>
      <c r="LDJ85" s="103"/>
      <c r="LDK85" s="103"/>
      <c r="LDL85" s="103"/>
      <c r="LDM85" s="103"/>
      <c r="LDN85" s="103"/>
      <c r="LDO85" s="103"/>
      <c r="LDP85" s="103"/>
      <c r="LDQ85" s="103"/>
      <c r="LDR85" s="103"/>
      <c r="LDS85" s="103"/>
      <c r="LDT85" s="103"/>
      <c r="LDU85" s="103"/>
      <c r="LDV85" s="103"/>
      <c r="LDW85" s="103"/>
      <c r="LDX85" s="103"/>
      <c r="LDY85" s="103"/>
      <c r="LDZ85" s="103"/>
      <c r="LEA85" s="103"/>
      <c r="LEB85" s="103"/>
      <c r="LEC85" s="103"/>
      <c r="LED85" s="103"/>
      <c r="LEE85" s="103"/>
      <c r="LEF85" s="103"/>
      <c r="LEG85" s="103"/>
      <c r="LEH85" s="103"/>
      <c r="LEI85" s="103"/>
      <c r="LEJ85" s="103"/>
      <c r="LEK85" s="103"/>
      <c r="LEL85" s="103"/>
      <c r="LEM85" s="103"/>
      <c r="LEN85" s="103"/>
      <c r="LEO85" s="103"/>
      <c r="LEP85" s="103"/>
      <c r="LEQ85" s="103"/>
      <c r="LER85" s="103"/>
      <c r="LES85" s="103"/>
      <c r="LET85" s="103"/>
      <c r="LEU85" s="103"/>
      <c r="LEV85" s="103"/>
      <c r="LEW85" s="103"/>
      <c r="LEX85" s="103"/>
      <c r="LEY85" s="103"/>
      <c r="LEZ85" s="103"/>
      <c r="LFA85" s="103"/>
      <c r="LFB85" s="103"/>
      <c r="LFC85" s="103"/>
      <c r="LFD85" s="103"/>
      <c r="LFE85" s="103"/>
      <c r="LFF85" s="103"/>
      <c r="LFG85" s="103"/>
      <c r="LFH85" s="103"/>
      <c r="LFI85" s="103"/>
      <c r="LFJ85" s="103"/>
      <c r="LFK85" s="103"/>
      <c r="LFL85" s="103"/>
      <c r="LFM85" s="103"/>
      <c r="LFN85" s="103"/>
      <c r="LFO85" s="103"/>
      <c r="LFP85" s="103"/>
      <c r="LFQ85" s="103"/>
      <c r="LFR85" s="103"/>
      <c r="LFS85" s="103"/>
      <c r="LFT85" s="103"/>
      <c r="LFU85" s="103"/>
      <c r="LFV85" s="103"/>
      <c r="LFW85" s="103"/>
      <c r="LFX85" s="103"/>
      <c r="LFY85" s="103"/>
      <c r="LFZ85" s="103"/>
      <c r="LGA85" s="103"/>
      <c r="LGB85" s="103"/>
      <c r="LGC85" s="103"/>
      <c r="LGD85" s="103"/>
      <c r="LGE85" s="103"/>
      <c r="LGF85" s="103"/>
      <c r="LGG85" s="103"/>
      <c r="LGH85" s="103"/>
      <c r="LGI85" s="103"/>
      <c r="LGJ85" s="103"/>
      <c r="LGK85" s="103"/>
      <c r="LGL85" s="103"/>
      <c r="LGM85" s="103"/>
      <c r="LGN85" s="103"/>
      <c r="LGO85" s="103"/>
      <c r="LGP85" s="103"/>
      <c r="LGQ85" s="103"/>
      <c r="LGR85" s="103"/>
      <c r="LGS85" s="103"/>
      <c r="LGT85" s="103"/>
      <c r="LGU85" s="103"/>
      <c r="LGV85" s="103"/>
      <c r="LGW85" s="103"/>
      <c r="LGX85" s="103"/>
      <c r="LGY85" s="103"/>
      <c r="LGZ85" s="103"/>
      <c r="LHA85" s="103"/>
      <c r="LHB85" s="103"/>
      <c r="LHC85" s="103"/>
      <c r="LHD85" s="103"/>
      <c r="LHE85" s="103"/>
      <c r="LHF85" s="103"/>
      <c r="LHG85" s="103"/>
      <c r="LHH85" s="103"/>
      <c r="LHI85" s="103"/>
      <c r="LHJ85" s="103"/>
      <c r="LHK85" s="103"/>
      <c r="LHL85" s="103"/>
      <c r="LHM85" s="103"/>
      <c r="LHN85" s="103"/>
      <c r="LHO85" s="103"/>
      <c r="LHP85" s="103"/>
      <c r="LHQ85" s="103"/>
      <c r="LHR85" s="103"/>
      <c r="LHS85" s="103"/>
      <c r="LHT85" s="103"/>
      <c r="LHU85" s="103"/>
      <c r="LHV85" s="103"/>
      <c r="LHW85" s="103"/>
      <c r="LHX85" s="103"/>
      <c r="LHY85" s="103"/>
      <c r="LHZ85" s="103"/>
      <c r="LIA85" s="103"/>
      <c r="LIB85" s="103"/>
      <c r="LIC85" s="103"/>
      <c r="LID85" s="103"/>
      <c r="LIE85" s="103"/>
      <c r="LIF85" s="103"/>
      <c r="LIG85" s="103"/>
      <c r="LIH85" s="103"/>
      <c r="LII85" s="103"/>
      <c r="LIJ85" s="103"/>
      <c r="LIK85" s="103"/>
      <c r="LIL85" s="103"/>
      <c r="LIM85" s="103"/>
      <c r="LIN85" s="103"/>
      <c r="LIO85" s="103"/>
      <c r="LIP85" s="103"/>
      <c r="LIQ85" s="103"/>
      <c r="LIR85" s="103"/>
      <c r="LIS85" s="103"/>
      <c r="LIT85" s="103"/>
      <c r="LIU85" s="103"/>
      <c r="LIV85" s="103"/>
      <c r="LIW85" s="103"/>
      <c r="LIX85" s="103"/>
      <c r="LIY85" s="103"/>
      <c r="LIZ85" s="103"/>
      <c r="LJA85" s="103"/>
      <c r="LJB85" s="103"/>
      <c r="LJC85" s="103"/>
      <c r="LJD85" s="103"/>
      <c r="LJE85" s="103"/>
      <c r="LJF85" s="103"/>
      <c r="LJG85" s="103"/>
      <c r="LJH85" s="103"/>
      <c r="LJI85" s="103"/>
      <c r="LJJ85" s="103"/>
      <c r="LJK85" s="103"/>
      <c r="LJL85" s="103"/>
      <c r="LJM85" s="103"/>
      <c r="LJN85" s="103"/>
      <c r="LJO85" s="103"/>
      <c r="LJP85" s="103"/>
      <c r="LJQ85" s="103"/>
      <c r="LJR85" s="103"/>
      <c r="LJS85" s="103"/>
      <c r="LJT85" s="103"/>
      <c r="LJU85" s="103"/>
      <c r="LJV85" s="103"/>
      <c r="LJW85" s="103"/>
      <c r="LJX85" s="103"/>
      <c r="LJY85" s="103"/>
      <c r="LJZ85" s="103"/>
      <c r="LKA85" s="103"/>
      <c r="LKB85" s="103"/>
      <c r="LKC85" s="103"/>
      <c r="LKD85" s="103"/>
      <c r="LKE85" s="103"/>
      <c r="LKF85" s="103"/>
      <c r="LKG85" s="103"/>
      <c r="LKH85" s="103"/>
      <c r="LKI85" s="103"/>
      <c r="LKJ85" s="103"/>
      <c r="LKK85" s="103"/>
      <c r="LKL85" s="103"/>
      <c r="LKM85" s="103"/>
      <c r="LKN85" s="103"/>
      <c r="LKO85" s="103"/>
      <c r="LKP85" s="103"/>
      <c r="LKQ85" s="103"/>
      <c r="LKR85" s="103"/>
      <c r="LKS85" s="103"/>
      <c r="LKT85" s="103"/>
      <c r="LKU85" s="103"/>
      <c r="LKV85" s="103"/>
      <c r="LKW85" s="103"/>
      <c r="LKX85" s="103"/>
      <c r="LKY85" s="103"/>
      <c r="LKZ85" s="103"/>
      <c r="LLA85" s="103"/>
      <c r="LLB85" s="103"/>
      <c r="LLC85" s="103"/>
      <c r="LLD85" s="103"/>
      <c r="LLE85" s="103"/>
      <c r="LLF85" s="103"/>
      <c r="LLG85" s="103"/>
      <c r="LLH85" s="103"/>
      <c r="LLI85" s="103"/>
      <c r="LLJ85" s="103"/>
      <c r="LLK85" s="103"/>
      <c r="LLL85" s="103"/>
      <c r="LLM85" s="103"/>
      <c r="LLN85" s="103"/>
      <c r="LLO85" s="103"/>
      <c r="LLP85" s="103"/>
      <c r="LLQ85" s="103"/>
      <c r="LLR85" s="103"/>
      <c r="LLS85" s="103"/>
      <c r="LLT85" s="103"/>
      <c r="LLU85" s="103"/>
      <c r="LLV85" s="103"/>
      <c r="LLW85" s="103"/>
      <c r="LLX85" s="103"/>
      <c r="LLY85" s="103"/>
      <c r="LLZ85" s="103"/>
      <c r="LMA85" s="103"/>
      <c r="LMB85" s="103"/>
      <c r="LMC85" s="103"/>
      <c r="LMD85" s="103"/>
      <c r="LME85" s="103"/>
      <c r="LMF85" s="103"/>
      <c r="LMG85" s="103"/>
      <c r="LMH85" s="103"/>
      <c r="LMI85" s="103"/>
      <c r="LMJ85" s="103"/>
      <c r="LMK85" s="103"/>
      <c r="LML85" s="103"/>
      <c r="LMM85" s="103"/>
      <c r="LMN85" s="103"/>
      <c r="LMO85" s="103"/>
      <c r="LMP85" s="103"/>
      <c r="LMQ85" s="103"/>
      <c r="LMR85" s="103"/>
      <c r="LMS85" s="103"/>
      <c r="LMT85" s="103"/>
      <c r="LMU85" s="103"/>
      <c r="LMV85" s="103"/>
      <c r="LMW85" s="103"/>
      <c r="LMX85" s="103"/>
      <c r="LMY85" s="103"/>
      <c r="LMZ85" s="103"/>
      <c r="LNA85" s="103"/>
      <c r="LNB85" s="103"/>
      <c r="LNC85" s="103"/>
      <c r="LND85" s="103"/>
      <c r="LNE85" s="103"/>
      <c r="LNF85" s="103"/>
      <c r="LNG85" s="103"/>
      <c r="LNH85" s="103"/>
      <c r="LNI85" s="103"/>
      <c r="LNJ85" s="103"/>
      <c r="LNK85" s="103"/>
      <c r="LNL85" s="103"/>
      <c r="LNM85" s="103"/>
      <c r="LNN85" s="103"/>
      <c r="LNO85" s="103"/>
      <c r="LNP85" s="103"/>
      <c r="LNQ85" s="103"/>
      <c r="LNR85" s="103"/>
      <c r="LNS85" s="103"/>
      <c r="LNT85" s="103"/>
      <c r="LNU85" s="103"/>
      <c r="LNV85" s="103"/>
      <c r="LNW85" s="103"/>
      <c r="LNX85" s="103"/>
      <c r="LNY85" s="103"/>
      <c r="LNZ85" s="103"/>
      <c r="LOA85" s="103"/>
      <c r="LOB85" s="103"/>
      <c r="LOC85" s="103"/>
      <c r="LOD85" s="103"/>
      <c r="LOE85" s="103"/>
      <c r="LOF85" s="103"/>
      <c r="LOG85" s="103"/>
      <c r="LOH85" s="103"/>
      <c r="LOI85" s="103"/>
      <c r="LOJ85" s="103"/>
      <c r="LOK85" s="103"/>
      <c r="LOL85" s="103"/>
      <c r="LOM85" s="103"/>
      <c r="LON85" s="103"/>
      <c r="LOO85" s="103"/>
      <c r="LOP85" s="103"/>
      <c r="LOQ85" s="103"/>
      <c r="LOR85" s="103"/>
      <c r="LOS85" s="103"/>
      <c r="LOT85" s="103"/>
      <c r="LOU85" s="103"/>
      <c r="LOV85" s="103"/>
      <c r="LOW85" s="103"/>
      <c r="LOX85" s="103"/>
      <c r="LOY85" s="103"/>
      <c r="LOZ85" s="103"/>
      <c r="LPA85" s="103"/>
      <c r="LPB85" s="103"/>
      <c r="LPC85" s="103"/>
      <c r="LPD85" s="103"/>
      <c r="LPE85" s="103"/>
      <c r="LPF85" s="103"/>
      <c r="LPG85" s="103"/>
      <c r="LPH85" s="103"/>
      <c r="LPI85" s="103"/>
      <c r="LPJ85" s="103"/>
      <c r="LPK85" s="103"/>
      <c r="LPL85" s="103"/>
      <c r="LPM85" s="103"/>
      <c r="LPN85" s="103"/>
      <c r="LPO85" s="103"/>
      <c r="LPP85" s="103"/>
      <c r="LPQ85" s="103"/>
      <c r="LPR85" s="103"/>
      <c r="LPS85" s="103"/>
      <c r="LPT85" s="103"/>
      <c r="LPU85" s="103"/>
      <c r="LPV85" s="103"/>
      <c r="LPW85" s="103"/>
      <c r="LPX85" s="103"/>
      <c r="LPY85" s="103"/>
      <c r="LPZ85" s="103"/>
      <c r="LQA85" s="103"/>
      <c r="LQB85" s="103"/>
      <c r="LQC85" s="103"/>
      <c r="LQD85" s="103"/>
      <c r="LQE85" s="103"/>
      <c r="LQF85" s="103"/>
      <c r="LQG85" s="103"/>
      <c r="LQH85" s="103"/>
      <c r="LQI85" s="103"/>
      <c r="LQJ85" s="103"/>
      <c r="LQK85" s="103"/>
      <c r="LQL85" s="103"/>
      <c r="LQM85" s="103"/>
      <c r="LQN85" s="103"/>
      <c r="LQO85" s="103"/>
      <c r="LQP85" s="103"/>
      <c r="LQQ85" s="103"/>
      <c r="LQR85" s="103"/>
      <c r="LQS85" s="103"/>
      <c r="LQT85" s="103"/>
      <c r="LQU85" s="103"/>
      <c r="LQV85" s="103"/>
      <c r="LQW85" s="103"/>
      <c r="LQX85" s="103"/>
      <c r="LQY85" s="103"/>
      <c r="LQZ85" s="103"/>
      <c r="LRA85" s="103"/>
      <c r="LRB85" s="103"/>
      <c r="LRC85" s="103"/>
      <c r="LRD85" s="103"/>
      <c r="LRE85" s="103"/>
      <c r="LRF85" s="103"/>
      <c r="LRG85" s="103"/>
      <c r="LRH85" s="103"/>
      <c r="LRI85" s="103"/>
      <c r="LRJ85" s="103"/>
      <c r="LRK85" s="103"/>
      <c r="LRL85" s="103"/>
      <c r="LRM85" s="103"/>
      <c r="LRN85" s="103"/>
      <c r="LRO85" s="103"/>
      <c r="LRP85" s="103"/>
      <c r="LRQ85" s="103"/>
      <c r="LRR85" s="103"/>
      <c r="LRS85" s="103"/>
      <c r="LRT85" s="103"/>
      <c r="LRU85" s="103"/>
      <c r="LRV85" s="103"/>
      <c r="LRW85" s="103"/>
      <c r="LRX85" s="103"/>
      <c r="LRY85" s="103"/>
      <c r="LRZ85" s="103"/>
      <c r="LSA85" s="103"/>
      <c r="LSB85" s="103"/>
      <c r="LSC85" s="103"/>
      <c r="LSD85" s="103"/>
      <c r="LSE85" s="103"/>
      <c r="LSF85" s="103"/>
      <c r="LSG85" s="103"/>
      <c r="LSH85" s="103"/>
      <c r="LSI85" s="103"/>
      <c r="LSJ85" s="103"/>
      <c r="LSK85" s="103"/>
      <c r="LSL85" s="103"/>
      <c r="LSM85" s="103"/>
      <c r="LSN85" s="103"/>
      <c r="LSO85" s="103"/>
      <c r="LSP85" s="103"/>
      <c r="LSQ85" s="103"/>
      <c r="LSR85" s="103"/>
      <c r="LSS85" s="103"/>
      <c r="LST85" s="103"/>
      <c r="LSU85" s="103"/>
      <c r="LSV85" s="103"/>
      <c r="LSW85" s="103"/>
      <c r="LSX85" s="103"/>
      <c r="LSY85" s="103"/>
      <c r="LSZ85" s="103"/>
      <c r="LTA85" s="103"/>
      <c r="LTB85" s="103"/>
      <c r="LTC85" s="103"/>
      <c r="LTD85" s="103"/>
      <c r="LTE85" s="103"/>
      <c r="LTF85" s="103"/>
      <c r="LTG85" s="103"/>
      <c r="LTH85" s="103"/>
      <c r="LTI85" s="103"/>
      <c r="LTJ85" s="103"/>
      <c r="LTK85" s="103"/>
      <c r="LTL85" s="103"/>
      <c r="LTM85" s="103"/>
      <c r="LTN85" s="103"/>
      <c r="LTO85" s="103"/>
      <c r="LTP85" s="103"/>
      <c r="LTQ85" s="103"/>
      <c r="LTR85" s="103"/>
      <c r="LTS85" s="103"/>
      <c r="LTT85" s="103"/>
      <c r="LTU85" s="103"/>
      <c r="LTV85" s="103"/>
      <c r="LTW85" s="103"/>
      <c r="LTX85" s="103"/>
      <c r="LTY85" s="103"/>
      <c r="LTZ85" s="103"/>
      <c r="LUA85" s="103"/>
      <c r="LUB85" s="103"/>
      <c r="LUC85" s="103"/>
      <c r="LUD85" s="103"/>
      <c r="LUE85" s="103"/>
      <c r="LUF85" s="103"/>
      <c r="LUG85" s="103"/>
      <c r="LUH85" s="103"/>
      <c r="LUI85" s="103"/>
      <c r="LUJ85" s="103"/>
      <c r="LUK85" s="103"/>
      <c r="LUL85" s="103"/>
      <c r="LUM85" s="103"/>
      <c r="LUN85" s="103"/>
      <c r="LUO85" s="103"/>
      <c r="LUP85" s="103"/>
      <c r="LUQ85" s="103"/>
      <c r="LUR85" s="103"/>
      <c r="LUS85" s="103"/>
      <c r="LUT85" s="103"/>
      <c r="LUU85" s="103"/>
      <c r="LUV85" s="103"/>
      <c r="LUW85" s="103"/>
      <c r="LUX85" s="103"/>
      <c r="LUY85" s="103"/>
      <c r="LUZ85" s="103"/>
      <c r="LVA85" s="103"/>
      <c r="LVB85" s="103"/>
      <c r="LVC85" s="103"/>
      <c r="LVD85" s="103"/>
      <c r="LVE85" s="103"/>
      <c r="LVF85" s="103"/>
      <c r="LVG85" s="103"/>
      <c r="LVH85" s="103"/>
      <c r="LVI85" s="103"/>
      <c r="LVJ85" s="103"/>
      <c r="LVK85" s="103"/>
      <c r="LVL85" s="103"/>
      <c r="LVM85" s="103"/>
      <c r="LVN85" s="103"/>
      <c r="LVO85" s="103"/>
      <c r="LVP85" s="103"/>
      <c r="LVQ85" s="103"/>
      <c r="LVR85" s="103"/>
      <c r="LVS85" s="103"/>
      <c r="LVT85" s="103"/>
      <c r="LVU85" s="103"/>
      <c r="LVV85" s="103"/>
      <c r="LVW85" s="103"/>
      <c r="LVX85" s="103"/>
      <c r="LVY85" s="103"/>
      <c r="LVZ85" s="103"/>
      <c r="LWA85" s="103"/>
      <c r="LWB85" s="103"/>
      <c r="LWC85" s="103"/>
      <c r="LWD85" s="103"/>
      <c r="LWE85" s="103"/>
      <c r="LWF85" s="103"/>
      <c r="LWG85" s="103"/>
      <c r="LWH85" s="103"/>
      <c r="LWI85" s="103"/>
      <c r="LWJ85" s="103"/>
      <c r="LWK85" s="103"/>
      <c r="LWL85" s="103"/>
      <c r="LWM85" s="103"/>
      <c r="LWN85" s="103"/>
      <c r="LWO85" s="103"/>
      <c r="LWP85" s="103"/>
      <c r="LWQ85" s="103"/>
      <c r="LWR85" s="103"/>
      <c r="LWS85" s="103"/>
      <c r="LWT85" s="103"/>
      <c r="LWU85" s="103"/>
      <c r="LWV85" s="103"/>
      <c r="LWW85" s="103"/>
      <c r="LWX85" s="103"/>
      <c r="LWY85" s="103"/>
      <c r="LWZ85" s="103"/>
      <c r="LXA85" s="103"/>
      <c r="LXB85" s="103"/>
      <c r="LXC85" s="103"/>
      <c r="LXD85" s="103"/>
      <c r="LXE85" s="103"/>
      <c r="LXF85" s="103"/>
      <c r="LXG85" s="103"/>
      <c r="LXH85" s="103"/>
      <c r="LXI85" s="103"/>
      <c r="LXJ85" s="103"/>
      <c r="LXK85" s="103"/>
      <c r="LXL85" s="103"/>
      <c r="LXM85" s="103"/>
      <c r="LXN85" s="103"/>
      <c r="LXO85" s="103"/>
      <c r="LXP85" s="103"/>
      <c r="LXQ85" s="103"/>
      <c r="LXR85" s="103"/>
      <c r="LXS85" s="103"/>
      <c r="LXT85" s="103"/>
      <c r="LXU85" s="103"/>
      <c r="LXV85" s="103"/>
      <c r="LXW85" s="103"/>
      <c r="LXX85" s="103"/>
      <c r="LXY85" s="103"/>
      <c r="LXZ85" s="103"/>
      <c r="LYA85" s="103"/>
      <c r="LYB85" s="103"/>
      <c r="LYC85" s="103"/>
      <c r="LYD85" s="103"/>
      <c r="LYE85" s="103"/>
      <c r="LYF85" s="103"/>
      <c r="LYG85" s="103"/>
      <c r="LYH85" s="103"/>
      <c r="LYI85" s="103"/>
      <c r="LYJ85" s="103"/>
      <c r="LYK85" s="103"/>
      <c r="LYL85" s="103"/>
      <c r="LYM85" s="103"/>
      <c r="LYN85" s="103"/>
      <c r="LYO85" s="103"/>
      <c r="LYP85" s="103"/>
      <c r="LYQ85" s="103"/>
      <c r="LYR85" s="103"/>
      <c r="LYS85" s="103"/>
      <c r="LYT85" s="103"/>
      <c r="LYU85" s="103"/>
      <c r="LYV85" s="103"/>
      <c r="LYW85" s="103"/>
      <c r="LYX85" s="103"/>
      <c r="LYY85" s="103"/>
      <c r="LYZ85" s="103"/>
      <c r="LZA85" s="103"/>
      <c r="LZB85" s="103"/>
      <c r="LZC85" s="103"/>
      <c r="LZD85" s="103"/>
      <c r="LZE85" s="103"/>
      <c r="LZF85" s="103"/>
      <c r="LZG85" s="103"/>
      <c r="LZH85" s="103"/>
      <c r="LZI85" s="103"/>
      <c r="LZJ85" s="103"/>
      <c r="LZK85" s="103"/>
      <c r="LZL85" s="103"/>
      <c r="LZM85" s="103"/>
      <c r="LZN85" s="103"/>
      <c r="LZO85" s="103"/>
      <c r="LZP85" s="103"/>
      <c r="LZQ85" s="103"/>
      <c r="LZR85" s="103"/>
      <c r="LZS85" s="103"/>
      <c r="LZT85" s="103"/>
      <c r="LZU85" s="103"/>
      <c r="LZV85" s="103"/>
      <c r="LZW85" s="103"/>
      <c r="LZX85" s="103"/>
      <c r="LZY85" s="103"/>
      <c r="LZZ85" s="103"/>
      <c r="MAA85" s="103"/>
      <c r="MAB85" s="103"/>
      <c r="MAC85" s="103"/>
      <c r="MAD85" s="103"/>
      <c r="MAE85" s="103"/>
      <c r="MAF85" s="103"/>
      <c r="MAG85" s="103"/>
      <c r="MAH85" s="103"/>
      <c r="MAI85" s="103"/>
      <c r="MAJ85" s="103"/>
      <c r="MAK85" s="103"/>
      <c r="MAL85" s="103"/>
      <c r="MAM85" s="103"/>
      <c r="MAN85" s="103"/>
      <c r="MAO85" s="103"/>
      <c r="MAP85" s="103"/>
      <c r="MAQ85" s="103"/>
      <c r="MAR85" s="103"/>
      <c r="MAS85" s="103"/>
      <c r="MAT85" s="103"/>
      <c r="MAU85" s="103"/>
      <c r="MAV85" s="103"/>
      <c r="MAW85" s="103"/>
      <c r="MAX85" s="103"/>
      <c r="MAY85" s="103"/>
      <c r="MAZ85" s="103"/>
      <c r="MBA85" s="103"/>
      <c r="MBB85" s="103"/>
      <c r="MBC85" s="103"/>
      <c r="MBD85" s="103"/>
      <c r="MBE85" s="103"/>
      <c r="MBF85" s="103"/>
      <c r="MBG85" s="103"/>
      <c r="MBH85" s="103"/>
      <c r="MBI85" s="103"/>
      <c r="MBJ85" s="103"/>
      <c r="MBK85" s="103"/>
      <c r="MBL85" s="103"/>
      <c r="MBM85" s="103"/>
      <c r="MBN85" s="103"/>
      <c r="MBO85" s="103"/>
      <c r="MBP85" s="103"/>
      <c r="MBQ85" s="103"/>
      <c r="MBR85" s="103"/>
      <c r="MBS85" s="103"/>
      <c r="MBT85" s="103"/>
      <c r="MBU85" s="103"/>
      <c r="MBV85" s="103"/>
      <c r="MBW85" s="103"/>
      <c r="MBX85" s="103"/>
      <c r="MBY85" s="103"/>
      <c r="MBZ85" s="103"/>
      <c r="MCA85" s="103"/>
      <c r="MCB85" s="103"/>
      <c r="MCC85" s="103"/>
      <c r="MCD85" s="103"/>
      <c r="MCE85" s="103"/>
      <c r="MCF85" s="103"/>
      <c r="MCG85" s="103"/>
      <c r="MCH85" s="103"/>
      <c r="MCI85" s="103"/>
      <c r="MCJ85" s="103"/>
      <c r="MCK85" s="103"/>
      <c r="MCL85" s="103"/>
      <c r="MCM85" s="103"/>
      <c r="MCN85" s="103"/>
      <c r="MCO85" s="103"/>
      <c r="MCP85" s="103"/>
      <c r="MCQ85" s="103"/>
      <c r="MCR85" s="103"/>
      <c r="MCS85" s="103"/>
      <c r="MCT85" s="103"/>
      <c r="MCU85" s="103"/>
      <c r="MCV85" s="103"/>
      <c r="MCW85" s="103"/>
      <c r="MCX85" s="103"/>
      <c r="MCY85" s="103"/>
      <c r="MCZ85" s="103"/>
      <c r="MDA85" s="103"/>
      <c r="MDB85" s="103"/>
      <c r="MDC85" s="103"/>
      <c r="MDD85" s="103"/>
      <c r="MDE85" s="103"/>
      <c r="MDF85" s="103"/>
      <c r="MDG85" s="103"/>
      <c r="MDH85" s="103"/>
      <c r="MDI85" s="103"/>
      <c r="MDJ85" s="103"/>
      <c r="MDK85" s="103"/>
      <c r="MDL85" s="103"/>
      <c r="MDM85" s="103"/>
      <c r="MDN85" s="103"/>
      <c r="MDO85" s="103"/>
      <c r="MDP85" s="103"/>
      <c r="MDQ85" s="103"/>
      <c r="MDR85" s="103"/>
      <c r="MDS85" s="103"/>
      <c r="MDT85" s="103"/>
      <c r="MDU85" s="103"/>
      <c r="MDV85" s="103"/>
      <c r="MDW85" s="103"/>
      <c r="MDX85" s="103"/>
      <c r="MDY85" s="103"/>
      <c r="MDZ85" s="103"/>
      <c r="MEA85" s="103"/>
      <c r="MEB85" s="103"/>
      <c r="MEC85" s="103"/>
      <c r="MED85" s="103"/>
      <c r="MEE85" s="103"/>
      <c r="MEF85" s="103"/>
      <c r="MEG85" s="103"/>
      <c r="MEH85" s="103"/>
      <c r="MEI85" s="103"/>
      <c r="MEJ85" s="103"/>
      <c r="MEK85" s="103"/>
      <c r="MEL85" s="103"/>
      <c r="MEM85" s="103"/>
      <c r="MEN85" s="103"/>
      <c r="MEO85" s="103"/>
      <c r="MEP85" s="103"/>
      <c r="MEQ85" s="103"/>
      <c r="MER85" s="103"/>
      <c r="MES85" s="103"/>
      <c r="MET85" s="103"/>
      <c r="MEU85" s="103"/>
      <c r="MEV85" s="103"/>
      <c r="MEW85" s="103"/>
      <c r="MEX85" s="103"/>
      <c r="MEY85" s="103"/>
      <c r="MEZ85" s="103"/>
      <c r="MFA85" s="103"/>
      <c r="MFB85" s="103"/>
      <c r="MFC85" s="103"/>
      <c r="MFD85" s="103"/>
      <c r="MFE85" s="103"/>
      <c r="MFF85" s="103"/>
      <c r="MFG85" s="103"/>
      <c r="MFH85" s="103"/>
      <c r="MFI85" s="103"/>
      <c r="MFJ85" s="103"/>
      <c r="MFK85" s="103"/>
      <c r="MFL85" s="103"/>
      <c r="MFM85" s="103"/>
      <c r="MFN85" s="103"/>
      <c r="MFO85" s="103"/>
      <c r="MFP85" s="103"/>
      <c r="MFQ85" s="103"/>
      <c r="MFR85" s="103"/>
      <c r="MFS85" s="103"/>
      <c r="MFT85" s="103"/>
      <c r="MFU85" s="103"/>
      <c r="MFV85" s="103"/>
      <c r="MFW85" s="103"/>
      <c r="MFX85" s="103"/>
      <c r="MFY85" s="103"/>
      <c r="MFZ85" s="103"/>
      <c r="MGA85" s="103"/>
      <c r="MGB85" s="103"/>
      <c r="MGC85" s="103"/>
      <c r="MGD85" s="103"/>
      <c r="MGE85" s="103"/>
      <c r="MGF85" s="103"/>
      <c r="MGG85" s="103"/>
      <c r="MGH85" s="103"/>
      <c r="MGI85" s="103"/>
      <c r="MGJ85" s="103"/>
      <c r="MGK85" s="103"/>
      <c r="MGL85" s="103"/>
      <c r="MGM85" s="103"/>
      <c r="MGN85" s="103"/>
      <c r="MGO85" s="103"/>
      <c r="MGP85" s="103"/>
      <c r="MGQ85" s="103"/>
      <c r="MGR85" s="103"/>
      <c r="MGS85" s="103"/>
      <c r="MGT85" s="103"/>
      <c r="MGU85" s="103"/>
      <c r="MGV85" s="103"/>
      <c r="MGW85" s="103"/>
      <c r="MGX85" s="103"/>
      <c r="MGY85" s="103"/>
      <c r="MGZ85" s="103"/>
      <c r="MHA85" s="103"/>
      <c r="MHB85" s="103"/>
      <c r="MHC85" s="103"/>
      <c r="MHD85" s="103"/>
      <c r="MHE85" s="103"/>
      <c r="MHF85" s="103"/>
      <c r="MHG85" s="103"/>
      <c r="MHH85" s="103"/>
      <c r="MHI85" s="103"/>
      <c r="MHJ85" s="103"/>
      <c r="MHK85" s="103"/>
      <c r="MHL85" s="103"/>
      <c r="MHM85" s="103"/>
      <c r="MHN85" s="103"/>
      <c r="MHO85" s="103"/>
      <c r="MHP85" s="103"/>
      <c r="MHQ85" s="103"/>
      <c r="MHR85" s="103"/>
      <c r="MHS85" s="103"/>
      <c r="MHT85" s="103"/>
      <c r="MHU85" s="103"/>
      <c r="MHV85" s="103"/>
      <c r="MHW85" s="103"/>
      <c r="MHX85" s="103"/>
      <c r="MHY85" s="103"/>
      <c r="MHZ85" s="103"/>
      <c r="MIA85" s="103"/>
      <c r="MIB85" s="103"/>
      <c r="MIC85" s="103"/>
      <c r="MID85" s="103"/>
      <c r="MIE85" s="103"/>
      <c r="MIF85" s="103"/>
      <c r="MIG85" s="103"/>
      <c r="MIH85" s="103"/>
      <c r="MII85" s="103"/>
      <c r="MIJ85" s="103"/>
      <c r="MIK85" s="103"/>
      <c r="MIL85" s="103"/>
      <c r="MIM85" s="103"/>
      <c r="MIN85" s="103"/>
      <c r="MIO85" s="103"/>
      <c r="MIP85" s="103"/>
      <c r="MIQ85" s="103"/>
      <c r="MIR85" s="103"/>
      <c r="MIS85" s="103"/>
      <c r="MIT85" s="103"/>
      <c r="MIU85" s="103"/>
      <c r="MIV85" s="103"/>
      <c r="MIW85" s="103"/>
      <c r="MIX85" s="103"/>
      <c r="MIY85" s="103"/>
      <c r="MIZ85" s="103"/>
      <c r="MJA85" s="103"/>
      <c r="MJB85" s="103"/>
      <c r="MJC85" s="103"/>
      <c r="MJD85" s="103"/>
      <c r="MJE85" s="103"/>
      <c r="MJF85" s="103"/>
      <c r="MJG85" s="103"/>
      <c r="MJH85" s="103"/>
      <c r="MJI85" s="103"/>
      <c r="MJJ85" s="103"/>
      <c r="MJK85" s="103"/>
      <c r="MJL85" s="103"/>
      <c r="MJM85" s="103"/>
      <c r="MJN85" s="103"/>
      <c r="MJO85" s="103"/>
      <c r="MJP85" s="103"/>
      <c r="MJQ85" s="103"/>
      <c r="MJR85" s="103"/>
      <c r="MJS85" s="103"/>
      <c r="MJT85" s="103"/>
      <c r="MJU85" s="103"/>
      <c r="MJV85" s="103"/>
      <c r="MJW85" s="103"/>
      <c r="MJX85" s="103"/>
      <c r="MJY85" s="103"/>
      <c r="MJZ85" s="103"/>
      <c r="MKA85" s="103"/>
      <c r="MKB85" s="103"/>
      <c r="MKC85" s="103"/>
      <c r="MKD85" s="103"/>
      <c r="MKE85" s="103"/>
      <c r="MKF85" s="103"/>
      <c r="MKG85" s="103"/>
      <c r="MKH85" s="103"/>
      <c r="MKI85" s="103"/>
      <c r="MKJ85" s="103"/>
      <c r="MKK85" s="103"/>
      <c r="MKL85" s="103"/>
      <c r="MKM85" s="103"/>
      <c r="MKN85" s="103"/>
      <c r="MKO85" s="103"/>
      <c r="MKP85" s="103"/>
      <c r="MKQ85" s="103"/>
      <c r="MKR85" s="103"/>
      <c r="MKS85" s="103"/>
      <c r="MKT85" s="103"/>
      <c r="MKU85" s="103"/>
      <c r="MKV85" s="103"/>
      <c r="MKW85" s="103"/>
      <c r="MKX85" s="103"/>
      <c r="MKY85" s="103"/>
      <c r="MKZ85" s="103"/>
      <c r="MLA85" s="103"/>
      <c r="MLB85" s="103"/>
      <c r="MLC85" s="103"/>
      <c r="MLD85" s="103"/>
      <c r="MLE85" s="103"/>
      <c r="MLF85" s="103"/>
      <c r="MLG85" s="103"/>
      <c r="MLH85" s="103"/>
      <c r="MLI85" s="103"/>
      <c r="MLJ85" s="103"/>
      <c r="MLK85" s="103"/>
      <c r="MLL85" s="103"/>
      <c r="MLM85" s="103"/>
      <c r="MLN85" s="103"/>
      <c r="MLO85" s="103"/>
      <c r="MLP85" s="103"/>
      <c r="MLQ85" s="103"/>
      <c r="MLR85" s="103"/>
      <c r="MLS85" s="103"/>
      <c r="MLT85" s="103"/>
      <c r="MLU85" s="103"/>
      <c r="MLV85" s="103"/>
      <c r="MLW85" s="103"/>
      <c r="MLX85" s="103"/>
      <c r="MLY85" s="103"/>
      <c r="MLZ85" s="103"/>
      <c r="MMA85" s="103"/>
      <c r="MMB85" s="103"/>
      <c r="MMC85" s="103"/>
      <c r="MMD85" s="103"/>
      <c r="MME85" s="103"/>
      <c r="MMF85" s="103"/>
      <c r="MMG85" s="103"/>
      <c r="MMH85" s="103"/>
      <c r="MMI85" s="103"/>
      <c r="MMJ85" s="103"/>
      <c r="MMK85" s="103"/>
      <c r="MML85" s="103"/>
      <c r="MMM85" s="103"/>
      <c r="MMN85" s="103"/>
      <c r="MMO85" s="103"/>
      <c r="MMP85" s="103"/>
      <c r="MMQ85" s="103"/>
      <c r="MMR85" s="103"/>
      <c r="MMS85" s="103"/>
      <c r="MMT85" s="103"/>
      <c r="MMU85" s="103"/>
      <c r="MMV85" s="103"/>
      <c r="MMW85" s="103"/>
      <c r="MMX85" s="103"/>
      <c r="MMY85" s="103"/>
      <c r="MMZ85" s="103"/>
      <c r="MNA85" s="103"/>
      <c r="MNB85" s="103"/>
      <c r="MNC85" s="103"/>
      <c r="MND85" s="103"/>
      <c r="MNE85" s="103"/>
      <c r="MNF85" s="103"/>
      <c r="MNG85" s="103"/>
      <c r="MNH85" s="103"/>
      <c r="MNI85" s="103"/>
      <c r="MNJ85" s="103"/>
      <c r="MNK85" s="103"/>
      <c r="MNL85" s="103"/>
      <c r="MNM85" s="103"/>
      <c r="MNN85" s="103"/>
      <c r="MNO85" s="103"/>
      <c r="MNP85" s="103"/>
      <c r="MNQ85" s="103"/>
      <c r="MNR85" s="103"/>
      <c r="MNS85" s="103"/>
      <c r="MNT85" s="103"/>
      <c r="MNU85" s="103"/>
      <c r="MNV85" s="103"/>
      <c r="MNW85" s="103"/>
      <c r="MNX85" s="103"/>
      <c r="MNY85" s="103"/>
      <c r="MNZ85" s="103"/>
      <c r="MOA85" s="103"/>
      <c r="MOB85" s="103"/>
      <c r="MOC85" s="103"/>
      <c r="MOD85" s="103"/>
      <c r="MOE85" s="103"/>
      <c r="MOF85" s="103"/>
      <c r="MOG85" s="103"/>
      <c r="MOH85" s="103"/>
      <c r="MOI85" s="103"/>
      <c r="MOJ85" s="103"/>
      <c r="MOK85" s="103"/>
      <c r="MOL85" s="103"/>
      <c r="MOM85" s="103"/>
      <c r="MON85" s="103"/>
      <c r="MOO85" s="103"/>
      <c r="MOP85" s="103"/>
      <c r="MOQ85" s="103"/>
      <c r="MOR85" s="103"/>
      <c r="MOS85" s="103"/>
      <c r="MOT85" s="103"/>
      <c r="MOU85" s="103"/>
      <c r="MOV85" s="103"/>
      <c r="MOW85" s="103"/>
      <c r="MOX85" s="103"/>
      <c r="MOY85" s="103"/>
      <c r="MOZ85" s="103"/>
      <c r="MPA85" s="103"/>
      <c r="MPB85" s="103"/>
      <c r="MPC85" s="103"/>
      <c r="MPD85" s="103"/>
      <c r="MPE85" s="103"/>
      <c r="MPF85" s="103"/>
      <c r="MPG85" s="103"/>
      <c r="MPH85" s="103"/>
      <c r="MPI85" s="103"/>
      <c r="MPJ85" s="103"/>
      <c r="MPK85" s="103"/>
      <c r="MPL85" s="103"/>
      <c r="MPM85" s="103"/>
      <c r="MPN85" s="103"/>
      <c r="MPO85" s="103"/>
      <c r="MPP85" s="103"/>
      <c r="MPQ85" s="103"/>
      <c r="MPR85" s="103"/>
      <c r="MPS85" s="103"/>
      <c r="MPT85" s="103"/>
      <c r="MPU85" s="103"/>
      <c r="MPV85" s="103"/>
      <c r="MPW85" s="103"/>
      <c r="MPX85" s="103"/>
      <c r="MPY85" s="103"/>
      <c r="MPZ85" s="103"/>
      <c r="MQA85" s="103"/>
      <c r="MQB85" s="103"/>
      <c r="MQC85" s="103"/>
      <c r="MQD85" s="103"/>
      <c r="MQE85" s="103"/>
      <c r="MQF85" s="103"/>
      <c r="MQG85" s="103"/>
      <c r="MQH85" s="103"/>
      <c r="MQI85" s="103"/>
      <c r="MQJ85" s="103"/>
      <c r="MQK85" s="103"/>
      <c r="MQL85" s="103"/>
      <c r="MQM85" s="103"/>
      <c r="MQN85" s="103"/>
      <c r="MQO85" s="103"/>
      <c r="MQP85" s="103"/>
      <c r="MQQ85" s="103"/>
      <c r="MQR85" s="103"/>
      <c r="MQS85" s="103"/>
      <c r="MQT85" s="103"/>
      <c r="MQU85" s="103"/>
      <c r="MQV85" s="103"/>
      <c r="MQW85" s="103"/>
      <c r="MQX85" s="103"/>
      <c r="MQY85" s="103"/>
      <c r="MQZ85" s="103"/>
      <c r="MRA85" s="103"/>
      <c r="MRB85" s="103"/>
      <c r="MRC85" s="103"/>
      <c r="MRD85" s="103"/>
      <c r="MRE85" s="103"/>
      <c r="MRF85" s="103"/>
      <c r="MRG85" s="103"/>
      <c r="MRH85" s="103"/>
      <c r="MRI85" s="103"/>
      <c r="MRJ85" s="103"/>
      <c r="MRK85" s="103"/>
      <c r="MRL85" s="103"/>
      <c r="MRM85" s="103"/>
      <c r="MRN85" s="103"/>
      <c r="MRO85" s="103"/>
      <c r="MRP85" s="103"/>
      <c r="MRQ85" s="103"/>
      <c r="MRR85" s="103"/>
      <c r="MRS85" s="103"/>
      <c r="MRT85" s="103"/>
      <c r="MRU85" s="103"/>
      <c r="MRV85" s="103"/>
      <c r="MRW85" s="103"/>
      <c r="MRX85" s="103"/>
      <c r="MRY85" s="103"/>
      <c r="MRZ85" s="103"/>
      <c r="MSA85" s="103"/>
      <c r="MSB85" s="103"/>
      <c r="MSC85" s="103"/>
      <c r="MSD85" s="103"/>
      <c r="MSE85" s="103"/>
      <c r="MSF85" s="103"/>
      <c r="MSG85" s="103"/>
      <c r="MSH85" s="103"/>
      <c r="MSI85" s="103"/>
      <c r="MSJ85" s="103"/>
      <c r="MSK85" s="103"/>
      <c r="MSL85" s="103"/>
      <c r="MSM85" s="103"/>
      <c r="MSN85" s="103"/>
      <c r="MSO85" s="103"/>
      <c r="MSP85" s="103"/>
      <c r="MSQ85" s="103"/>
      <c r="MSR85" s="103"/>
      <c r="MSS85" s="103"/>
      <c r="MST85" s="103"/>
      <c r="MSU85" s="103"/>
      <c r="MSV85" s="103"/>
      <c r="MSW85" s="103"/>
      <c r="MSX85" s="103"/>
      <c r="MSY85" s="103"/>
      <c r="MSZ85" s="103"/>
      <c r="MTA85" s="103"/>
      <c r="MTB85" s="103"/>
      <c r="MTC85" s="103"/>
      <c r="MTD85" s="103"/>
      <c r="MTE85" s="103"/>
      <c r="MTF85" s="103"/>
      <c r="MTG85" s="103"/>
      <c r="MTH85" s="103"/>
      <c r="MTI85" s="103"/>
      <c r="MTJ85" s="103"/>
      <c r="MTK85" s="103"/>
      <c r="MTL85" s="103"/>
      <c r="MTM85" s="103"/>
      <c r="MTN85" s="103"/>
      <c r="MTO85" s="103"/>
      <c r="MTP85" s="103"/>
      <c r="MTQ85" s="103"/>
      <c r="MTR85" s="103"/>
      <c r="MTS85" s="103"/>
      <c r="MTT85" s="103"/>
      <c r="MTU85" s="103"/>
      <c r="MTV85" s="103"/>
      <c r="MTW85" s="103"/>
      <c r="MTX85" s="103"/>
      <c r="MTY85" s="103"/>
      <c r="MTZ85" s="103"/>
      <c r="MUA85" s="103"/>
      <c r="MUB85" s="103"/>
      <c r="MUC85" s="103"/>
      <c r="MUD85" s="103"/>
      <c r="MUE85" s="103"/>
      <c r="MUF85" s="103"/>
      <c r="MUG85" s="103"/>
      <c r="MUH85" s="103"/>
      <c r="MUI85" s="103"/>
      <c r="MUJ85" s="103"/>
      <c r="MUK85" s="103"/>
      <c r="MUL85" s="103"/>
      <c r="MUM85" s="103"/>
      <c r="MUN85" s="103"/>
      <c r="MUO85" s="103"/>
      <c r="MUP85" s="103"/>
      <c r="MUQ85" s="103"/>
      <c r="MUR85" s="103"/>
      <c r="MUS85" s="103"/>
      <c r="MUT85" s="103"/>
      <c r="MUU85" s="103"/>
      <c r="MUV85" s="103"/>
      <c r="MUW85" s="103"/>
      <c r="MUX85" s="103"/>
      <c r="MUY85" s="103"/>
      <c r="MUZ85" s="103"/>
      <c r="MVA85" s="103"/>
      <c r="MVB85" s="103"/>
      <c r="MVC85" s="103"/>
      <c r="MVD85" s="103"/>
      <c r="MVE85" s="103"/>
      <c r="MVF85" s="103"/>
      <c r="MVG85" s="103"/>
      <c r="MVH85" s="103"/>
      <c r="MVI85" s="103"/>
      <c r="MVJ85" s="103"/>
      <c r="MVK85" s="103"/>
      <c r="MVL85" s="103"/>
      <c r="MVM85" s="103"/>
      <c r="MVN85" s="103"/>
      <c r="MVO85" s="103"/>
      <c r="MVP85" s="103"/>
      <c r="MVQ85" s="103"/>
      <c r="MVR85" s="103"/>
      <c r="MVS85" s="103"/>
      <c r="MVT85" s="103"/>
      <c r="MVU85" s="103"/>
      <c r="MVV85" s="103"/>
      <c r="MVW85" s="103"/>
      <c r="MVX85" s="103"/>
      <c r="MVY85" s="103"/>
      <c r="MVZ85" s="103"/>
      <c r="MWA85" s="103"/>
      <c r="MWB85" s="103"/>
      <c r="MWC85" s="103"/>
      <c r="MWD85" s="103"/>
      <c r="MWE85" s="103"/>
      <c r="MWF85" s="103"/>
      <c r="MWG85" s="103"/>
      <c r="MWH85" s="103"/>
      <c r="MWI85" s="103"/>
      <c r="MWJ85" s="103"/>
      <c r="MWK85" s="103"/>
      <c r="MWL85" s="103"/>
      <c r="MWM85" s="103"/>
      <c r="MWN85" s="103"/>
      <c r="MWO85" s="103"/>
      <c r="MWP85" s="103"/>
      <c r="MWQ85" s="103"/>
      <c r="MWR85" s="103"/>
      <c r="MWS85" s="103"/>
      <c r="MWT85" s="103"/>
      <c r="MWU85" s="103"/>
      <c r="MWV85" s="103"/>
      <c r="MWW85" s="103"/>
      <c r="MWX85" s="103"/>
      <c r="MWY85" s="103"/>
      <c r="MWZ85" s="103"/>
      <c r="MXA85" s="103"/>
      <c r="MXB85" s="103"/>
      <c r="MXC85" s="103"/>
      <c r="MXD85" s="103"/>
      <c r="MXE85" s="103"/>
      <c r="MXF85" s="103"/>
      <c r="MXG85" s="103"/>
      <c r="MXH85" s="103"/>
      <c r="MXI85" s="103"/>
      <c r="MXJ85" s="103"/>
      <c r="MXK85" s="103"/>
      <c r="MXL85" s="103"/>
      <c r="MXM85" s="103"/>
      <c r="MXN85" s="103"/>
      <c r="MXO85" s="103"/>
      <c r="MXP85" s="103"/>
      <c r="MXQ85" s="103"/>
      <c r="MXR85" s="103"/>
      <c r="MXS85" s="103"/>
      <c r="MXT85" s="103"/>
      <c r="MXU85" s="103"/>
      <c r="MXV85" s="103"/>
      <c r="MXW85" s="103"/>
      <c r="MXX85" s="103"/>
      <c r="MXY85" s="103"/>
      <c r="MXZ85" s="103"/>
      <c r="MYA85" s="103"/>
      <c r="MYB85" s="103"/>
      <c r="MYC85" s="103"/>
      <c r="MYD85" s="103"/>
      <c r="MYE85" s="103"/>
      <c r="MYF85" s="103"/>
      <c r="MYG85" s="103"/>
      <c r="MYH85" s="103"/>
      <c r="MYI85" s="103"/>
      <c r="MYJ85" s="103"/>
      <c r="MYK85" s="103"/>
      <c r="MYL85" s="103"/>
      <c r="MYM85" s="103"/>
      <c r="MYN85" s="103"/>
      <c r="MYO85" s="103"/>
      <c r="MYP85" s="103"/>
      <c r="MYQ85" s="103"/>
      <c r="MYR85" s="103"/>
      <c r="MYS85" s="103"/>
      <c r="MYT85" s="103"/>
      <c r="MYU85" s="103"/>
      <c r="MYV85" s="103"/>
      <c r="MYW85" s="103"/>
      <c r="MYX85" s="103"/>
      <c r="MYY85" s="103"/>
      <c r="MYZ85" s="103"/>
      <c r="MZA85" s="103"/>
      <c r="MZB85" s="103"/>
      <c r="MZC85" s="103"/>
      <c r="MZD85" s="103"/>
      <c r="MZE85" s="103"/>
      <c r="MZF85" s="103"/>
      <c r="MZG85" s="103"/>
      <c r="MZH85" s="103"/>
      <c r="MZI85" s="103"/>
      <c r="MZJ85" s="103"/>
      <c r="MZK85" s="103"/>
      <c r="MZL85" s="103"/>
      <c r="MZM85" s="103"/>
      <c r="MZN85" s="103"/>
      <c r="MZO85" s="103"/>
      <c r="MZP85" s="103"/>
      <c r="MZQ85" s="103"/>
      <c r="MZR85" s="103"/>
      <c r="MZS85" s="103"/>
      <c r="MZT85" s="103"/>
      <c r="MZU85" s="103"/>
      <c r="MZV85" s="103"/>
      <c r="MZW85" s="103"/>
      <c r="MZX85" s="103"/>
      <c r="MZY85" s="103"/>
      <c r="MZZ85" s="103"/>
      <c r="NAA85" s="103"/>
      <c r="NAB85" s="103"/>
      <c r="NAC85" s="103"/>
      <c r="NAD85" s="103"/>
      <c r="NAE85" s="103"/>
      <c r="NAF85" s="103"/>
      <c r="NAG85" s="103"/>
      <c r="NAH85" s="103"/>
      <c r="NAI85" s="103"/>
      <c r="NAJ85" s="103"/>
      <c r="NAK85" s="103"/>
      <c r="NAL85" s="103"/>
      <c r="NAM85" s="103"/>
      <c r="NAN85" s="103"/>
      <c r="NAO85" s="103"/>
      <c r="NAP85" s="103"/>
      <c r="NAQ85" s="103"/>
      <c r="NAR85" s="103"/>
      <c r="NAS85" s="103"/>
      <c r="NAT85" s="103"/>
      <c r="NAU85" s="103"/>
      <c r="NAV85" s="103"/>
      <c r="NAW85" s="103"/>
      <c r="NAX85" s="103"/>
      <c r="NAY85" s="103"/>
      <c r="NAZ85" s="103"/>
      <c r="NBA85" s="103"/>
      <c r="NBB85" s="103"/>
      <c r="NBC85" s="103"/>
      <c r="NBD85" s="103"/>
      <c r="NBE85" s="103"/>
      <c r="NBF85" s="103"/>
      <c r="NBG85" s="103"/>
      <c r="NBH85" s="103"/>
      <c r="NBI85" s="103"/>
      <c r="NBJ85" s="103"/>
      <c r="NBK85" s="103"/>
      <c r="NBL85" s="103"/>
      <c r="NBM85" s="103"/>
      <c r="NBN85" s="103"/>
      <c r="NBO85" s="103"/>
      <c r="NBP85" s="103"/>
      <c r="NBQ85" s="103"/>
      <c r="NBR85" s="103"/>
      <c r="NBS85" s="103"/>
      <c r="NBT85" s="103"/>
      <c r="NBU85" s="103"/>
      <c r="NBV85" s="103"/>
      <c r="NBW85" s="103"/>
      <c r="NBX85" s="103"/>
      <c r="NBY85" s="103"/>
      <c r="NBZ85" s="103"/>
      <c r="NCA85" s="103"/>
      <c r="NCB85" s="103"/>
      <c r="NCC85" s="103"/>
      <c r="NCD85" s="103"/>
      <c r="NCE85" s="103"/>
      <c r="NCF85" s="103"/>
      <c r="NCG85" s="103"/>
      <c r="NCH85" s="103"/>
      <c r="NCI85" s="103"/>
      <c r="NCJ85" s="103"/>
      <c r="NCK85" s="103"/>
      <c r="NCL85" s="103"/>
      <c r="NCM85" s="103"/>
      <c r="NCN85" s="103"/>
      <c r="NCO85" s="103"/>
      <c r="NCP85" s="103"/>
      <c r="NCQ85" s="103"/>
      <c r="NCR85" s="103"/>
      <c r="NCS85" s="103"/>
      <c r="NCT85" s="103"/>
      <c r="NCU85" s="103"/>
      <c r="NCV85" s="103"/>
      <c r="NCW85" s="103"/>
      <c r="NCX85" s="103"/>
      <c r="NCY85" s="103"/>
      <c r="NCZ85" s="103"/>
      <c r="NDA85" s="103"/>
      <c r="NDB85" s="103"/>
      <c r="NDC85" s="103"/>
      <c r="NDD85" s="103"/>
      <c r="NDE85" s="103"/>
      <c r="NDF85" s="103"/>
      <c r="NDG85" s="103"/>
      <c r="NDH85" s="103"/>
      <c r="NDI85" s="103"/>
      <c r="NDJ85" s="103"/>
      <c r="NDK85" s="103"/>
      <c r="NDL85" s="103"/>
      <c r="NDM85" s="103"/>
      <c r="NDN85" s="103"/>
      <c r="NDO85" s="103"/>
      <c r="NDP85" s="103"/>
      <c r="NDQ85" s="103"/>
      <c r="NDR85" s="103"/>
      <c r="NDS85" s="103"/>
      <c r="NDT85" s="103"/>
      <c r="NDU85" s="103"/>
      <c r="NDV85" s="103"/>
      <c r="NDW85" s="103"/>
      <c r="NDX85" s="103"/>
      <c r="NDY85" s="103"/>
      <c r="NDZ85" s="103"/>
      <c r="NEA85" s="103"/>
      <c r="NEB85" s="103"/>
      <c r="NEC85" s="103"/>
      <c r="NED85" s="103"/>
      <c r="NEE85" s="103"/>
      <c r="NEF85" s="103"/>
      <c r="NEG85" s="103"/>
      <c r="NEH85" s="103"/>
      <c r="NEI85" s="103"/>
      <c r="NEJ85" s="103"/>
      <c r="NEK85" s="103"/>
      <c r="NEL85" s="103"/>
      <c r="NEM85" s="103"/>
      <c r="NEN85" s="103"/>
      <c r="NEO85" s="103"/>
      <c r="NEP85" s="103"/>
      <c r="NEQ85" s="103"/>
      <c r="NER85" s="103"/>
      <c r="NES85" s="103"/>
      <c r="NET85" s="103"/>
      <c r="NEU85" s="103"/>
      <c r="NEV85" s="103"/>
      <c r="NEW85" s="103"/>
      <c r="NEX85" s="103"/>
      <c r="NEY85" s="103"/>
      <c r="NEZ85" s="103"/>
      <c r="NFA85" s="103"/>
      <c r="NFB85" s="103"/>
      <c r="NFC85" s="103"/>
      <c r="NFD85" s="103"/>
      <c r="NFE85" s="103"/>
      <c r="NFF85" s="103"/>
      <c r="NFG85" s="103"/>
      <c r="NFH85" s="103"/>
      <c r="NFI85" s="103"/>
      <c r="NFJ85" s="103"/>
      <c r="NFK85" s="103"/>
      <c r="NFL85" s="103"/>
      <c r="NFM85" s="103"/>
      <c r="NFN85" s="103"/>
      <c r="NFO85" s="103"/>
      <c r="NFP85" s="103"/>
      <c r="NFQ85" s="103"/>
      <c r="NFR85" s="103"/>
      <c r="NFS85" s="103"/>
      <c r="NFT85" s="103"/>
      <c r="NFU85" s="103"/>
      <c r="NFV85" s="103"/>
      <c r="NFW85" s="103"/>
      <c r="NFX85" s="103"/>
      <c r="NFY85" s="103"/>
      <c r="NFZ85" s="103"/>
      <c r="NGA85" s="103"/>
      <c r="NGB85" s="103"/>
      <c r="NGC85" s="103"/>
      <c r="NGD85" s="103"/>
      <c r="NGE85" s="103"/>
      <c r="NGF85" s="103"/>
      <c r="NGG85" s="103"/>
      <c r="NGH85" s="103"/>
      <c r="NGI85" s="103"/>
      <c r="NGJ85" s="103"/>
      <c r="NGK85" s="103"/>
      <c r="NGL85" s="103"/>
      <c r="NGM85" s="103"/>
      <c r="NGN85" s="103"/>
      <c r="NGO85" s="103"/>
      <c r="NGP85" s="103"/>
      <c r="NGQ85" s="103"/>
      <c r="NGR85" s="103"/>
      <c r="NGS85" s="103"/>
      <c r="NGT85" s="103"/>
      <c r="NGU85" s="103"/>
      <c r="NGV85" s="103"/>
      <c r="NGW85" s="103"/>
      <c r="NGX85" s="103"/>
      <c r="NGY85" s="103"/>
      <c r="NGZ85" s="103"/>
      <c r="NHA85" s="103"/>
      <c r="NHB85" s="103"/>
      <c r="NHC85" s="103"/>
      <c r="NHD85" s="103"/>
      <c r="NHE85" s="103"/>
      <c r="NHF85" s="103"/>
      <c r="NHG85" s="103"/>
      <c r="NHH85" s="103"/>
      <c r="NHI85" s="103"/>
      <c r="NHJ85" s="103"/>
      <c r="NHK85" s="103"/>
      <c r="NHL85" s="103"/>
      <c r="NHM85" s="103"/>
      <c r="NHN85" s="103"/>
      <c r="NHO85" s="103"/>
      <c r="NHP85" s="103"/>
      <c r="NHQ85" s="103"/>
      <c r="NHR85" s="103"/>
      <c r="NHS85" s="103"/>
      <c r="NHT85" s="103"/>
      <c r="NHU85" s="103"/>
      <c r="NHV85" s="103"/>
      <c r="NHW85" s="103"/>
      <c r="NHX85" s="103"/>
      <c r="NHY85" s="103"/>
      <c r="NHZ85" s="103"/>
      <c r="NIA85" s="103"/>
      <c r="NIB85" s="103"/>
      <c r="NIC85" s="103"/>
      <c r="NID85" s="103"/>
      <c r="NIE85" s="103"/>
      <c r="NIF85" s="103"/>
      <c r="NIG85" s="103"/>
      <c r="NIH85" s="103"/>
      <c r="NII85" s="103"/>
      <c r="NIJ85" s="103"/>
      <c r="NIK85" s="103"/>
      <c r="NIL85" s="103"/>
      <c r="NIM85" s="103"/>
      <c r="NIN85" s="103"/>
      <c r="NIO85" s="103"/>
      <c r="NIP85" s="103"/>
      <c r="NIQ85" s="103"/>
      <c r="NIR85" s="103"/>
      <c r="NIS85" s="103"/>
      <c r="NIT85" s="103"/>
      <c r="NIU85" s="103"/>
      <c r="NIV85" s="103"/>
      <c r="NIW85" s="103"/>
      <c r="NIX85" s="103"/>
      <c r="NIY85" s="103"/>
      <c r="NIZ85" s="103"/>
      <c r="NJA85" s="103"/>
      <c r="NJB85" s="103"/>
      <c r="NJC85" s="103"/>
      <c r="NJD85" s="103"/>
      <c r="NJE85" s="103"/>
      <c r="NJF85" s="103"/>
      <c r="NJG85" s="103"/>
      <c r="NJH85" s="103"/>
      <c r="NJI85" s="103"/>
      <c r="NJJ85" s="103"/>
      <c r="NJK85" s="103"/>
      <c r="NJL85" s="103"/>
      <c r="NJM85" s="103"/>
      <c r="NJN85" s="103"/>
      <c r="NJO85" s="103"/>
      <c r="NJP85" s="103"/>
      <c r="NJQ85" s="103"/>
      <c r="NJR85" s="103"/>
      <c r="NJS85" s="103"/>
      <c r="NJT85" s="103"/>
      <c r="NJU85" s="103"/>
      <c r="NJV85" s="103"/>
      <c r="NJW85" s="103"/>
      <c r="NJX85" s="103"/>
      <c r="NJY85" s="103"/>
      <c r="NJZ85" s="103"/>
      <c r="NKA85" s="103"/>
      <c r="NKB85" s="103"/>
      <c r="NKC85" s="103"/>
      <c r="NKD85" s="103"/>
      <c r="NKE85" s="103"/>
      <c r="NKF85" s="103"/>
      <c r="NKG85" s="103"/>
      <c r="NKH85" s="103"/>
      <c r="NKI85" s="103"/>
      <c r="NKJ85" s="103"/>
      <c r="NKK85" s="103"/>
      <c r="NKL85" s="103"/>
      <c r="NKM85" s="103"/>
      <c r="NKN85" s="103"/>
      <c r="NKO85" s="103"/>
      <c r="NKP85" s="103"/>
      <c r="NKQ85" s="103"/>
      <c r="NKR85" s="103"/>
      <c r="NKS85" s="103"/>
      <c r="NKT85" s="103"/>
      <c r="NKU85" s="103"/>
      <c r="NKV85" s="103"/>
      <c r="NKW85" s="103"/>
      <c r="NKX85" s="103"/>
      <c r="NKY85" s="103"/>
      <c r="NKZ85" s="103"/>
      <c r="NLA85" s="103"/>
      <c r="NLB85" s="103"/>
      <c r="NLC85" s="103"/>
      <c r="NLD85" s="103"/>
      <c r="NLE85" s="103"/>
      <c r="NLF85" s="103"/>
      <c r="NLG85" s="103"/>
      <c r="NLH85" s="103"/>
      <c r="NLI85" s="103"/>
      <c r="NLJ85" s="103"/>
      <c r="NLK85" s="103"/>
      <c r="NLL85" s="103"/>
      <c r="NLM85" s="103"/>
      <c r="NLN85" s="103"/>
      <c r="NLO85" s="103"/>
      <c r="NLP85" s="103"/>
      <c r="NLQ85" s="103"/>
      <c r="NLR85" s="103"/>
      <c r="NLS85" s="103"/>
      <c r="NLT85" s="103"/>
      <c r="NLU85" s="103"/>
      <c r="NLV85" s="103"/>
      <c r="NLW85" s="103"/>
      <c r="NLX85" s="103"/>
      <c r="NLY85" s="103"/>
      <c r="NLZ85" s="103"/>
      <c r="NMA85" s="103"/>
      <c r="NMB85" s="103"/>
      <c r="NMC85" s="103"/>
      <c r="NMD85" s="103"/>
      <c r="NME85" s="103"/>
      <c r="NMF85" s="103"/>
      <c r="NMG85" s="103"/>
      <c r="NMH85" s="103"/>
      <c r="NMI85" s="103"/>
      <c r="NMJ85" s="103"/>
      <c r="NMK85" s="103"/>
      <c r="NML85" s="103"/>
      <c r="NMM85" s="103"/>
      <c r="NMN85" s="103"/>
      <c r="NMO85" s="103"/>
      <c r="NMP85" s="103"/>
      <c r="NMQ85" s="103"/>
      <c r="NMR85" s="103"/>
      <c r="NMS85" s="103"/>
      <c r="NMT85" s="103"/>
      <c r="NMU85" s="103"/>
      <c r="NMV85" s="103"/>
      <c r="NMW85" s="103"/>
      <c r="NMX85" s="103"/>
      <c r="NMY85" s="103"/>
      <c r="NMZ85" s="103"/>
      <c r="NNA85" s="103"/>
      <c r="NNB85" s="103"/>
      <c r="NNC85" s="103"/>
      <c r="NND85" s="103"/>
      <c r="NNE85" s="103"/>
      <c r="NNF85" s="103"/>
      <c r="NNG85" s="103"/>
      <c r="NNH85" s="103"/>
      <c r="NNI85" s="103"/>
      <c r="NNJ85" s="103"/>
      <c r="NNK85" s="103"/>
      <c r="NNL85" s="103"/>
      <c r="NNM85" s="103"/>
      <c r="NNN85" s="103"/>
      <c r="NNO85" s="103"/>
      <c r="NNP85" s="103"/>
      <c r="NNQ85" s="103"/>
      <c r="NNR85" s="103"/>
      <c r="NNS85" s="103"/>
      <c r="NNT85" s="103"/>
      <c r="NNU85" s="103"/>
      <c r="NNV85" s="103"/>
      <c r="NNW85" s="103"/>
      <c r="NNX85" s="103"/>
      <c r="NNY85" s="103"/>
      <c r="NNZ85" s="103"/>
      <c r="NOA85" s="103"/>
      <c r="NOB85" s="103"/>
      <c r="NOC85" s="103"/>
      <c r="NOD85" s="103"/>
      <c r="NOE85" s="103"/>
      <c r="NOF85" s="103"/>
      <c r="NOG85" s="103"/>
      <c r="NOH85" s="103"/>
      <c r="NOI85" s="103"/>
      <c r="NOJ85" s="103"/>
      <c r="NOK85" s="103"/>
      <c r="NOL85" s="103"/>
      <c r="NOM85" s="103"/>
      <c r="NON85" s="103"/>
      <c r="NOO85" s="103"/>
      <c r="NOP85" s="103"/>
      <c r="NOQ85" s="103"/>
      <c r="NOR85" s="103"/>
      <c r="NOS85" s="103"/>
      <c r="NOT85" s="103"/>
      <c r="NOU85" s="103"/>
      <c r="NOV85" s="103"/>
      <c r="NOW85" s="103"/>
      <c r="NOX85" s="103"/>
      <c r="NOY85" s="103"/>
      <c r="NOZ85" s="103"/>
      <c r="NPA85" s="103"/>
      <c r="NPB85" s="103"/>
      <c r="NPC85" s="103"/>
      <c r="NPD85" s="103"/>
      <c r="NPE85" s="103"/>
      <c r="NPF85" s="103"/>
      <c r="NPG85" s="103"/>
      <c r="NPH85" s="103"/>
      <c r="NPI85" s="103"/>
      <c r="NPJ85" s="103"/>
      <c r="NPK85" s="103"/>
      <c r="NPL85" s="103"/>
      <c r="NPM85" s="103"/>
      <c r="NPN85" s="103"/>
      <c r="NPO85" s="103"/>
      <c r="NPP85" s="103"/>
      <c r="NPQ85" s="103"/>
      <c r="NPR85" s="103"/>
      <c r="NPS85" s="103"/>
      <c r="NPT85" s="103"/>
      <c r="NPU85" s="103"/>
      <c r="NPV85" s="103"/>
      <c r="NPW85" s="103"/>
      <c r="NPX85" s="103"/>
      <c r="NPY85" s="103"/>
      <c r="NPZ85" s="103"/>
      <c r="NQA85" s="103"/>
      <c r="NQB85" s="103"/>
      <c r="NQC85" s="103"/>
      <c r="NQD85" s="103"/>
      <c r="NQE85" s="103"/>
      <c r="NQF85" s="103"/>
      <c r="NQG85" s="103"/>
      <c r="NQH85" s="103"/>
      <c r="NQI85" s="103"/>
      <c r="NQJ85" s="103"/>
      <c r="NQK85" s="103"/>
      <c r="NQL85" s="103"/>
      <c r="NQM85" s="103"/>
      <c r="NQN85" s="103"/>
      <c r="NQO85" s="103"/>
      <c r="NQP85" s="103"/>
      <c r="NQQ85" s="103"/>
      <c r="NQR85" s="103"/>
      <c r="NQS85" s="103"/>
      <c r="NQT85" s="103"/>
      <c r="NQU85" s="103"/>
      <c r="NQV85" s="103"/>
      <c r="NQW85" s="103"/>
      <c r="NQX85" s="103"/>
      <c r="NQY85" s="103"/>
      <c r="NQZ85" s="103"/>
      <c r="NRA85" s="103"/>
      <c r="NRB85" s="103"/>
      <c r="NRC85" s="103"/>
      <c r="NRD85" s="103"/>
      <c r="NRE85" s="103"/>
      <c r="NRF85" s="103"/>
      <c r="NRG85" s="103"/>
      <c r="NRH85" s="103"/>
      <c r="NRI85" s="103"/>
      <c r="NRJ85" s="103"/>
      <c r="NRK85" s="103"/>
      <c r="NRL85" s="103"/>
      <c r="NRM85" s="103"/>
      <c r="NRN85" s="103"/>
      <c r="NRO85" s="103"/>
      <c r="NRP85" s="103"/>
      <c r="NRQ85" s="103"/>
      <c r="NRR85" s="103"/>
      <c r="NRS85" s="103"/>
      <c r="NRT85" s="103"/>
      <c r="NRU85" s="103"/>
      <c r="NRV85" s="103"/>
      <c r="NRW85" s="103"/>
      <c r="NRX85" s="103"/>
      <c r="NRY85" s="103"/>
      <c r="NRZ85" s="103"/>
      <c r="NSA85" s="103"/>
      <c r="NSB85" s="103"/>
      <c r="NSC85" s="103"/>
      <c r="NSD85" s="103"/>
      <c r="NSE85" s="103"/>
      <c r="NSF85" s="103"/>
      <c r="NSG85" s="103"/>
      <c r="NSH85" s="103"/>
      <c r="NSI85" s="103"/>
      <c r="NSJ85" s="103"/>
      <c r="NSK85" s="103"/>
      <c r="NSL85" s="103"/>
      <c r="NSM85" s="103"/>
      <c r="NSN85" s="103"/>
      <c r="NSO85" s="103"/>
      <c r="NSP85" s="103"/>
      <c r="NSQ85" s="103"/>
      <c r="NSR85" s="103"/>
      <c r="NSS85" s="103"/>
      <c r="NST85" s="103"/>
      <c r="NSU85" s="103"/>
      <c r="NSV85" s="103"/>
      <c r="NSW85" s="103"/>
      <c r="NSX85" s="103"/>
      <c r="NSY85" s="103"/>
      <c r="NSZ85" s="103"/>
      <c r="NTA85" s="103"/>
      <c r="NTB85" s="103"/>
      <c r="NTC85" s="103"/>
      <c r="NTD85" s="103"/>
      <c r="NTE85" s="103"/>
      <c r="NTF85" s="103"/>
      <c r="NTG85" s="103"/>
      <c r="NTH85" s="103"/>
      <c r="NTI85" s="103"/>
      <c r="NTJ85" s="103"/>
      <c r="NTK85" s="103"/>
      <c r="NTL85" s="103"/>
      <c r="NTM85" s="103"/>
      <c r="NTN85" s="103"/>
      <c r="NTO85" s="103"/>
      <c r="NTP85" s="103"/>
      <c r="NTQ85" s="103"/>
      <c r="NTR85" s="103"/>
      <c r="NTS85" s="103"/>
      <c r="NTT85" s="103"/>
      <c r="NTU85" s="103"/>
      <c r="NTV85" s="103"/>
      <c r="NTW85" s="103"/>
      <c r="NTX85" s="103"/>
      <c r="NTY85" s="103"/>
      <c r="NTZ85" s="103"/>
      <c r="NUA85" s="103"/>
      <c r="NUB85" s="103"/>
      <c r="NUC85" s="103"/>
      <c r="NUD85" s="103"/>
      <c r="NUE85" s="103"/>
      <c r="NUF85" s="103"/>
      <c r="NUG85" s="103"/>
      <c r="NUH85" s="103"/>
      <c r="NUI85" s="103"/>
      <c r="NUJ85" s="103"/>
      <c r="NUK85" s="103"/>
      <c r="NUL85" s="103"/>
      <c r="NUM85" s="103"/>
      <c r="NUN85" s="103"/>
      <c r="NUO85" s="103"/>
      <c r="NUP85" s="103"/>
      <c r="NUQ85" s="103"/>
      <c r="NUR85" s="103"/>
      <c r="NUS85" s="103"/>
      <c r="NUT85" s="103"/>
      <c r="NUU85" s="103"/>
      <c r="NUV85" s="103"/>
      <c r="NUW85" s="103"/>
      <c r="NUX85" s="103"/>
      <c r="NUY85" s="103"/>
      <c r="NUZ85" s="103"/>
      <c r="NVA85" s="103"/>
      <c r="NVB85" s="103"/>
      <c r="NVC85" s="103"/>
      <c r="NVD85" s="103"/>
      <c r="NVE85" s="103"/>
      <c r="NVF85" s="103"/>
      <c r="NVG85" s="103"/>
      <c r="NVH85" s="103"/>
      <c r="NVI85" s="103"/>
      <c r="NVJ85" s="103"/>
      <c r="NVK85" s="103"/>
      <c r="NVL85" s="103"/>
      <c r="NVM85" s="103"/>
      <c r="NVN85" s="103"/>
      <c r="NVO85" s="103"/>
      <c r="NVP85" s="103"/>
      <c r="NVQ85" s="103"/>
      <c r="NVR85" s="103"/>
      <c r="NVS85" s="103"/>
      <c r="NVT85" s="103"/>
      <c r="NVU85" s="103"/>
      <c r="NVV85" s="103"/>
      <c r="NVW85" s="103"/>
      <c r="NVX85" s="103"/>
      <c r="NVY85" s="103"/>
      <c r="NVZ85" s="103"/>
      <c r="NWA85" s="103"/>
      <c r="NWB85" s="103"/>
      <c r="NWC85" s="103"/>
      <c r="NWD85" s="103"/>
      <c r="NWE85" s="103"/>
      <c r="NWF85" s="103"/>
      <c r="NWG85" s="103"/>
      <c r="NWH85" s="103"/>
      <c r="NWI85" s="103"/>
      <c r="NWJ85" s="103"/>
      <c r="NWK85" s="103"/>
      <c r="NWL85" s="103"/>
      <c r="NWM85" s="103"/>
      <c r="NWN85" s="103"/>
      <c r="NWO85" s="103"/>
      <c r="NWP85" s="103"/>
      <c r="NWQ85" s="103"/>
      <c r="NWR85" s="103"/>
      <c r="NWS85" s="103"/>
      <c r="NWT85" s="103"/>
      <c r="NWU85" s="103"/>
      <c r="NWV85" s="103"/>
      <c r="NWW85" s="103"/>
      <c r="NWX85" s="103"/>
      <c r="NWY85" s="103"/>
      <c r="NWZ85" s="103"/>
      <c r="NXA85" s="103"/>
      <c r="NXB85" s="103"/>
      <c r="NXC85" s="103"/>
      <c r="NXD85" s="103"/>
      <c r="NXE85" s="103"/>
      <c r="NXF85" s="103"/>
      <c r="NXG85" s="103"/>
      <c r="NXH85" s="103"/>
      <c r="NXI85" s="103"/>
      <c r="NXJ85" s="103"/>
      <c r="NXK85" s="103"/>
      <c r="NXL85" s="103"/>
      <c r="NXM85" s="103"/>
      <c r="NXN85" s="103"/>
      <c r="NXO85" s="103"/>
      <c r="NXP85" s="103"/>
      <c r="NXQ85" s="103"/>
      <c r="NXR85" s="103"/>
      <c r="NXS85" s="103"/>
      <c r="NXT85" s="103"/>
      <c r="NXU85" s="103"/>
      <c r="NXV85" s="103"/>
      <c r="NXW85" s="103"/>
      <c r="NXX85" s="103"/>
      <c r="NXY85" s="103"/>
      <c r="NXZ85" s="103"/>
      <c r="NYA85" s="103"/>
      <c r="NYB85" s="103"/>
      <c r="NYC85" s="103"/>
      <c r="NYD85" s="103"/>
      <c r="NYE85" s="103"/>
      <c r="NYF85" s="103"/>
      <c r="NYG85" s="103"/>
      <c r="NYH85" s="103"/>
      <c r="NYI85" s="103"/>
      <c r="NYJ85" s="103"/>
      <c r="NYK85" s="103"/>
      <c r="NYL85" s="103"/>
      <c r="NYM85" s="103"/>
      <c r="NYN85" s="103"/>
      <c r="NYO85" s="103"/>
      <c r="NYP85" s="103"/>
      <c r="NYQ85" s="103"/>
      <c r="NYR85" s="103"/>
      <c r="NYS85" s="103"/>
      <c r="NYT85" s="103"/>
      <c r="NYU85" s="103"/>
      <c r="NYV85" s="103"/>
      <c r="NYW85" s="103"/>
      <c r="NYX85" s="103"/>
      <c r="NYY85" s="103"/>
      <c r="NYZ85" s="103"/>
      <c r="NZA85" s="103"/>
      <c r="NZB85" s="103"/>
      <c r="NZC85" s="103"/>
      <c r="NZD85" s="103"/>
      <c r="NZE85" s="103"/>
      <c r="NZF85" s="103"/>
      <c r="NZG85" s="103"/>
      <c r="NZH85" s="103"/>
      <c r="NZI85" s="103"/>
      <c r="NZJ85" s="103"/>
      <c r="NZK85" s="103"/>
      <c r="NZL85" s="103"/>
      <c r="NZM85" s="103"/>
      <c r="NZN85" s="103"/>
      <c r="NZO85" s="103"/>
      <c r="NZP85" s="103"/>
      <c r="NZQ85" s="103"/>
      <c r="NZR85" s="103"/>
      <c r="NZS85" s="103"/>
      <c r="NZT85" s="103"/>
      <c r="NZU85" s="103"/>
      <c r="NZV85" s="103"/>
      <c r="NZW85" s="103"/>
      <c r="NZX85" s="103"/>
      <c r="NZY85" s="103"/>
      <c r="NZZ85" s="103"/>
      <c r="OAA85" s="103"/>
      <c r="OAB85" s="103"/>
      <c r="OAC85" s="103"/>
      <c r="OAD85" s="103"/>
      <c r="OAE85" s="103"/>
      <c r="OAF85" s="103"/>
      <c r="OAG85" s="103"/>
      <c r="OAH85" s="103"/>
      <c r="OAI85" s="103"/>
      <c r="OAJ85" s="103"/>
      <c r="OAK85" s="103"/>
      <c r="OAL85" s="103"/>
      <c r="OAM85" s="103"/>
      <c r="OAN85" s="103"/>
      <c r="OAO85" s="103"/>
      <c r="OAP85" s="103"/>
      <c r="OAQ85" s="103"/>
      <c r="OAR85" s="103"/>
      <c r="OAS85" s="103"/>
      <c r="OAT85" s="103"/>
      <c r="OAU85" s="103"/>
      <c r="OAV85" s="103"/>
      <c r="OAW85" s="103"/>
      <c r="OAX85" s="103"/>
      <c r="OAY85" s="103"/>
      <c r="OAZ85" s="103"/>
      <c r="OBA85" s="103"/>
      <c r="OBB85" s="103"/>
      <c r="OBC85" s="103"/>
      <c r="OBD85" s="103"/>
      <c r="OBE85" s="103"/>
      <c r="OBF85" s="103"/>
      <c r="OBG85" s="103"/>
      <c r="OBH85" s="103"/>
      <c r="OBI85" s="103"/>
      <c r="OBJ85" s="103"/>
      <c r="OBK85" s="103"/>
      <c r="OBL85" s="103"/>
      <c r="OBM85" s="103"/>
      <c r="OBN85" s="103"/>
      <c r="OBO85" s="103"/>
      <c r="OBP85" s="103"/>
      <c r="OBQ85" s="103"/>
      <c r="OBR85" s="103"/>
      <c r="OBS85" s="103"/>
      <c r="OBT85" s="103"/>
      <c r="OBU85" s="103"/>
      <c r="OBV85" s="103"/>
      <c r="OBW85" s="103"/>
      <c r="OBX85" s="103"/>
      <c r="OBY85" s="103"/>
      <c r="OBZ85" s="103"/>
      <c r="OCA85" s="103"/>
      <c r="OCB85" s="103"/>
      <c r="OCC85" s="103"/>
      <c r="OCD85" s="103"/>
      <c r="OCE85" s="103"/>
      <c r="OCF85" s="103"/>
      <c r="OCG85" s="103"/>
      <c r="OCH85" s="103"/>
      <c r="OCI85" s="103"/>
      <c r="OCJ85" s="103"/>
      <c r="OCK85" s="103"/>
      <c r="OCL85" s="103"/>
      <c r="OCM85" s="103"/>
      <c r="OCN85" s="103"/>
      <c r="OCO85" s="103"/>
      <c r="OCP85" s="103"/>
      <c r="OCQ85" s="103"/>
      <c r="OCR85" s="103"/>
      <c r="OCS85" s="103"/>
      <c r="OCT85" s="103"/>
      <c r="OCU85" s="103"/>
      <c r="OCV85" s="103"/>
      <c r="OCW85" s="103"/>
      <c r="OCX85" s="103"/>
      <c r="OCY85" s="103"/>
      <c r="OCZ85" s="103"/>
      <c r="ODA85" s="103"/>
      <c r="ODB85" s="103"/>
      <c r="ODC85" s="103"/>
      <c r="ODD85" s="103"/>
      <c r="ODE85" s="103"/>
      <c r="ODF85" s="103"/>
      <c r="ODG85" s="103"/>
      <c r="ODH85" s="103"/>
      <c r="ODI85" s="103"/>
      <c r="ODJ85" s="103"/>
      <c r="ODK85" s="103"/>
      <c r="ODL85" s="103"/>
      <c r="ODM85" s="103"/>
      <c r="ODN85" s="103"/>
      <c r="ODO85" s="103"/>
      <c r="ODP85" s="103"/>
      <c r="ODQ85" s="103"/>
      <c r="ODR85" s="103"/>
      <c r="ODS85" s="103"/>
      <c r="ODT85" s="103"/>
      <c r="ODU85" s="103"/>
      <c r="ODV85" s="103"/>
      <c r="ODW85" s="103"/>
      <c r="ODX85" s="103"/>
      <c r="ODY85" s="103"/>
      <c r="ODZ85" s="103"/>
      <c r="OEA85" s="103"/>
      <c r="OEB85" s="103"/>
      <c r="OEC85" s="103"/>
      <c r="OED85" s="103"/>
      <c r="OEE85" s="103"/>
      <c r="OEF85" s="103"/>
      <c r="OEG85" s="103"/>
      <c r="OEH85" s="103"/>
      <c r="OEI85" s="103"/>
      <c r="OEJ85" s="103"/>
      <c r="OEK85" s="103"/>
      <c r="OEL85" s="103"/>
      <c r="OEM85" s="103"/>
      <c r="OEN85" s="103"/>
      <c r="OEO85" s="103"/>
      <c r="OEP85" s="103"/>
      <c r="OEQ85" s="103"/>
      <c r="OER85" s="103"/>
      <c r="OES85" s="103"/>
      <c r="OET85" s="103"/>
      <c r="OEU85" s="103"/>
      <c r="OEV85" s="103"/>
      <c r="OEW85" s="103"/>
      <c r="OEX85" s="103"/>
      <c r="OEY85" s="103"/>
      <c r="OEZ85" s="103"/>
      <c r="OFA85" s="103"/>
      <c r="OFB85" s="103"/>
      <c r="OFC85" s="103"/>
      <c r="OFD85" s="103"/>
      <c r="OFE85" s="103"/>
      <c r="OFF85" s="103"/>
      <c r="OFG85" s="103"/>
      <c r="OFH85" s="103"/>
      <c r="OFI85" s="103"/>
      <c r="OFJ85" s="103"/>
      <c r="OFK85" s="103"/>
      <c r="OFL85" s="103"/>
      <c r="OFM85" s="103"/>
      <c r="OFN85" s="103"/>
      <c r="OFO85" s="103"/>
      <c r="OFP85" s="103"/>
      <c r="OFQ85" s="103"/>
      <c r="OFR85" s="103"/>
      <c r="OFS85" s="103"/>
      <c r="OFT85" s="103"/>
      <c r="OFU85" s="103"/>
      <c r="OFV85" s="103"/>
      <c r="OFW85" s="103"/>
      <c r="OFX85" s="103"/>
      <c r="OFY85" s="103"/>
      <c r="OFZ85" s="103"/>
      <c r="OGA85" s="103"/>
      <c r="OGB85" s="103"/>
      <c r="OGC85" s="103"/>
      <c r="OGD85" s="103"/>
      <c r="OGE85" s="103"/>
      <c r="OGF85" s="103"/>
      <c r="OGG85" s="103"/>
      <c r="OGH85" s="103"/>
      <c r="OGI85" s="103"/>
      <c r="OGJ85" s="103"/>
      <c r="OGK85" s="103"/>
      <c r="OGL85" s="103"/>
      <c r="OGM85" s="103"/>
      <c r="OGN85" s="103"/>
      <c r="OGO85" s="103"/>
      <c r="OGP85" s="103"/>
      <c r="OGQ85" s="103"/>
      <c r="OGR85" s="103"/>
      <c r="OGS85" s="103"/>
      <c r="OGT85" s="103"/>
      <c r="OGU85" s="103"/>
      <c r="OGV85" s="103"/>
      <c r="OGW85" s="103"/>
      <c r="OGX85" s="103"/>
      <c r="OGY85" s="103"/>
      <c r="OGZ85" s="103"/>
      <c r="OHA85" s="103"/>
      <c r="OHB85" s="103"/>
      <c r="OHC85" s="103"/>
      <c r="OHD85" s="103"/>
      <c r="OHE85" s="103"/>
      <c r="OHF85" s="103"/>
      <c r="OHG85" s="103"/>
      <c r="OHH85" s="103"/>
      <c r="OHI85" s="103"/>
      <c r="OHJ85" s="103"/>
      <c r="OHK85" s="103"/>
      <c r="OHL85" s="103"/>
      <c r="OHM85" s="103"/>
      <c r="OHN85" s="103"/>
      <c r="OHO85" s="103"/>
      <c r="OHP85" s="103"/>
      <c r="OHQ85" s="103"/>
      <c r="OHR85" s="103"/>
      <c r="OHS85" s="103"/>
      <c r="OHT85" s="103"/>
      <c r="OHU85" s="103"/>
      <c r="OHV85" s="103"/>
      <c r="OHW85" s="103"/>
      <c r="OHX85" s="103"/>
      <c r="OHY85" s="103"/>
      <c r="OHZ85" s="103"/>
      <c r="OIA85" s="103"/>
      <c r="OIB85" s="103"/>
      <c r="OIC85" s="103"/>
      <c r="OID85" s="103"/>
      <c r="OIE85" s="103"/>
      <c r="OIF85" s="103"/>
      <c r="OIG85" s="103"/>
      <c r="OIH85" s="103"/>
      <c r="OII85" s="103"/>
      <c r="OIJ85" s="103"/>
      <c r="OIK85" s="103"/>
      <c r="OIL85" s="103"/>
      <c r="OIM85" s="103"/>
      <c r="OIN85" s="103"/>
      <c r="OIO85" s="103"/>
      <c r="OIP85" s="103"/>
      <c r="OIQ85" s="103"/>
      <c r="OIR85" s="103"/>
      <c r="OIS85" s="103"/>
      <c r="OIT85" s="103"/>
      <c r="OIU85" s="103"/>
      <c r="OIV85" s="103"/>
      <c r="OIW85" s="103"/>
      <c r="OIX85" s="103"/>
      <c r="OIY85" s="103"/>
      <c r="OIZ85" s="103"/>
      <c r="OJA85" s="103"/>
      <c r="OJB85" s="103"/>
      <c r="OJC85" s="103"/>
      <c r="OJD85" s="103"/>
      <c r="OJE85" s="103"/>
      <c r="OJF85" s="103"/>
      <c r="OJG85" s="103"/>
      <c r="OJH85" s="103"/>
      <c r="OJI85" s="103"/>
      <c r="OJJ85" s="103"/>
      <c r="OJK85" s="103"/>
      <c r="OJL85" s="103"/>
      <c r="OJM85" s="103"/>
      <c r="OJN85" s="103"/>
      <c r="OJO85" s="103"/>
      <c r="OJP85" s="103"/>
      <c r="OJQ85" s="103"/>
      <c r="OJR85" s="103"/>
      <c r="OJS85" s="103"/>
      <c r="OJT85" s="103"/>
      <c r="OJU85" s="103"/>
      <c r="OJV85" s="103"/>
      <c r="OJW85" s="103"/>
      <c r="OJX85" s="103"/>
      <c r="OJY85" s="103"/>
      <c r="OJZ85" s="103"/>
      <c r="OKA85" s="103"/>
      <c r="OKB85" s="103"/>
      <c r="OKC85" s="103"/>
      <c r="OKD85" s="103"/>
      <c r="OKE85" s="103"/>
      <c r="OKF85" s="103"/>
      <c r="OKG85" s="103"/>
      <c r="OKH85" s="103"/>
      <c r="OKI85" s="103"/>
      <c r="OKJ85" s="103"/>
      <c r="OKK85" s="103"/>
      <c r="OKL85" s="103"/>
      <c r="OKM85" s="103"/>
      <c r="OKN85" s="103"/>
      <c r="OKO85" s="103"/>
      <c r="OKP85" s="103"/>
      <c r="OKQ85" s="103"/>
      <c r="OKR85" s="103"/>
      <c r="OKS85" s="103"/>
      <c r="OKT85" s="103"/>
      <c r="OKU85" s="103"/>
      <c r="OKV85" s="103"/>
      <c r="OKW85" s="103"/>
      <c r="OKX85" s="103"/>
      <c r="OKY85" s="103"/>
      <c r="OKZ85" s="103"/>
      <c r="OLA85" s="103"/>
      <c r="OLB85" s="103"/>
      <c r="OLC85" s="103"/>
      <c r="OLD85" s="103"/>
      <c r="OLE85" s="103"/>
      <c r="OLF85" s="103"/>
      <c r="OLG85" s="103"/>
      <c r="OLH85" s="103"/>
      <c r="OLI85" s="103"/>
      <c r="OLJ85" s="103"/>
      <c r="OLK85" s="103"/>
      <c r="OLL85" s="103"/>
      <c r="OLM85" s="103"/>
      <c r="OLN85" s="103"/>
      <c r="OLO85" s="103"/>
      <c r="OLP85" s="103"/>
      <c r="OLQ85" s="103"/>
      <c r="OLR85" s="103"/>
      <c r="OLS85" s="103"/>
      <c r="OLT85" s="103"/>
      <c r="OLU85" s="103"/>
      <c r="OLV85" s="103"/>
      <c r="OLW85" s="103"/>
      <c r="OLX85" s="103"/>
      <c r="OLY85" s="103"/>
      <c r="OLZ85" s="103"/>
      <c r="OMA85" s="103"/>
      <c r="OMB85" s="103"/>
      <c r="OMC85" s="103"/>
      <c r="OMD85" s="103"/>
      <c r="OME85" s="103"/>
      <c r="OMF85" s="103"/>
      <c r="OMG85" s="103"/>
      <c r="OMH85" s="103"/>
      <c r="OMI85" s="103"/>
      <c r="OMJ85" s="103"/>
      <c r="OMK85" s="103"/>
      <c r="OML85" s="103"/>
      <c r="OMM85" s="103"/>
      <c r="OMN85" s="103"/>
      <c r="OMO85" s="103"/>
      <c r="OMP85" s="103"/>
      <c r="OMQ85" s="103"/>
      <c r="OMR85" s="103"/>
      <c r="OMS85" s="103"/>
      <c r="OMT85" s="103"/>
      <c r="OMU85" s="103"/>
      <c r="OMV85" s="103"/>
      <c r="OMW85" s="103"/>
      <c r="OMX85" s="103"/>
      <c r="OMY85" s="103"/>
      <c r="OMZ85" s="103"/>
      <c r="ONA85" s="103"/>
      <c r="ONB85" s="103"/>
      <c r="ONC85" s="103"/>
      <c r="OND85" s="103"/>
      <c r="ONE85" s="103"/>
      <c r="ONF85" s="103"/>
      <c r="ONG85" s="103"/>
      <c r="ONH85" s="103"/>
      <c r="ONI85" s="103"/>
      <c r="ONJ85" s="103"/>
      <c r="ONK85" s="103"/>
      <c r="ONL85" s="103"/>
      <c r="ONM85" s="103"/>
      <c r="ONN85" s="103"/>
      <c r="ONO85" s="103"/>
      <c r="ONP85" s="103"/>
      <c r="ONQ85" s="103"/>
      <c r="ONR85" s="103"/>
      <c r="ONS85" s="103"/>
      <c r="ONT85" s="103"/>
      <c r="ONU85" s="103"/>
      <c r="ONV85" s="103"/>
      <c r="ONW85" s="103"/>
      <c r="ONX85" s="103"/>
      <c r="ONY85" s="103"/>
      <c r="ONZ85" s="103"/>
      <c r="OOA85" s="103"/>
      <c r="OOB85" s="103"/>
      <c r="OOC85" s="103"/>
      <c r="OOD85" s="103"/>
      <c r="OOE85" s="103"/>
      <c r="OOF85" s="103"/>
      <c r="OOG85" s="103"/>
      <c r="OOH85" s="103"/>
      <c r="OOI85" s="103"/>
      <c r="OOJ85" s="103"/>
      <c r="OOK85" s="103"/>
      <c r="OOL85" s="103"/>
      <c r="OOM85" s="103"/>
      <c r="OON85" s="103"/>
      <c r="OOO85" s="103"/>
      <c r="OOP85" s="103"/>
      <c r="OOQ85" s="103"/>
      <c r="OOR85" s="103"/>
      <c r="OOS85" s="103"/>
      <c r="OOT85" s="103"/>
      <c r="OOU85" s="103"/>
      <c r="OOV85" s="103"/>
      <c r="OOW85" s="103"/>
      <c r="OOX85" s="103"/>
      <c r="OOY85" s="103"/>
      <c r="OOZ85" s="103"/>
      <c r="OPA85" s="103"/>
      <c r="OPB85" s="103"/>
      <c r="OPC85" s="103"/>
      <c r="OPD85" s="103"/>
      <c r="OPE85" s="103"/>
      <c r="OPF85" s="103"/>
      <c r="OPG85" s="103"/>
      <c r="OPH85" s="103"/>
      <c r="OPI85" s="103"/>
      <c r="OPJ85" s="103"/>
      <c r="OPK85" s="103"/>
      <c r="OPL85" s="103"/>
      <c r="OPM85" s="103"/>
      <c r="OPN85" s="103"/>
      <c r="OPO85" s="103"/>
      <c r="OPP85" s="103"/>
      <c r="OPQ85" s="103"/>
      <c r="OPR85" s="103"/>
      <c r="OPS85" s="103"/>
      <c r="OPT85" s="103"/>
      <c r="OPU85" s="103"/>
      <c r="OPV85" s="103"/>
      <c r="OPW85" s="103"/>
      <c r="OPX85" s="103"/>
      <c r="OPY85" s="103"/>
      <c r="OPZ85" s="103"/>
      <c r="OQA85" s="103"/>
      <c r="OQB85" s="103"/>
      <c r="OQC85" s="103"/>
      <c r="OQD85" s="103"/>
      <c r="OQE85" s="103"/>
      <c r="OQF85" s="103"/>
      <c r="OQG85" s="103"/>
      <c r="OQH85" s="103"/>
      <c r="OQI85" s="103"/>
      <c r="OQJ85" s="103"/>
      <c r="OQK85" s="103"/>
      <c r="OQL85" s="103"/>
      <c r="OQM85" s="103"/>
      <c r="OQN85" s="103"/>
      <c r="OQO85" s="103"/>
      <c r="OQP85" s="103"/>
      <c r="OQQ85" s="103"/>
      <c r="OQR85" s="103"/>
      <c r="OQS85" s="103"/>
      <c r="OQT85" s="103"/>
      <c r="OQU85" s="103"/>
      <c r="OQV85" s="103"/>
      <c r="OQW85" s="103"/>
      <c r="OQX85" s="103"/>
      <c r="OQY85" s="103"/>
      <c r="OQZ85" s="103"/>
      <c r="ORA85" s="103"/>
      <c r="ORB85" s="103"/>
      <c r="ORC85" s="103"/>
      <c r="ORD85" s="103"/>
      <c r="ORE85" s="103"/>
      <c r="ORF85" s="103"/>
      <c r="ORG85" s="103"/>
      <c r="ORH85" s="103"/>
      <c r="ORI85" s="103"/>
      <c r="ORJ85" s="103"/>
      <c r="ORK85" s="103"/>
      <c r="ORL85" s="103"/>
      <c r="ORM85" s="103"/>
      <c r="ORN85" s="103"/>
      <c r="ORO85" s="103"/>
      <c r="ORP85" s="103"/>
      <c r="ORQ85" s="103"/>
      <c r="ORR85" s="103"/>
      <c r="ORS85" s="103"/>
      <c r="ORT85" s="103"/>
      <c r="ORU85" s="103"/>
      <c r="ORV85" s="103"/>
      <c r="ORW85" s="103"/>
      <c r="ORX85" s="103"/>
      <c r="ORY85" s="103"/>
      <c r="ORZ85" s="103"/>
      <c r="OSA85" s="103"/>
      <c r="OSB85" s="103"/>
      <c r="OSC85" s="103"/>
      <c r="OSD85" s="103"/>
      <c r="OSE85" s="103"/>
      <c r="OSF85" s="103"/>
      <c r="OSG85" s="103"/>
      <c r="OSH85" s="103"/>
      <c r="OSI85" s="103"/>
      <c r="OSJ85" s="103"/>
      <c r="OSK85" s="103"/>
      <c r="OSL85" s="103"/>
      <c r="OSM85" s="103"/>
      <c r="OSN85" s="103"/>
      <c r="OSO85" s="103"/>
      <c r="OSP85" s="103"/>
      <c r="OSQ85" s="103"/>
      <c r="OSR85" s="103"/>
      <c r="OSS85" s="103"/>
      <c r="OST85" s="103"/>
      <c r="OSU85" s="103"/>
      <c r="OSV85" s="103"/>
      <c r="OSW85" s="103"/>
      <c r="OSX85" s="103"/>
      <c r="OSY85" s="103"/>
      <c r="OSZ85" s="103"/>
      <c r="OTA85" s="103"/>
      <c r="OTB85" s="103"/>
      <c r="OTC85" s="103"/>
      <c r="OTD85" s="103"/>
      <c r="OTE85" s="103"/>
      <c r="OTF85" s="103"/>
      <c r="OTG85" s="103"/>
      <c r="OTH85" s="103"/>
      <c r="OTI85" s="103"/>
      <c r="OTJ85" s="103"/>
      <c r="OTK85" s="103"/>
      <c r="OTL85" s="103"/>
      <c r="OTM85" s="103"/>
      <c r="OTN85" s="103"/>
      <c r="OTO85" s="103"/>
      <c r="OTP85" s="103"/>
      <c r="OTQ85" s="103"/>
      <c r="OTR85" s="103"/>
      <c r="OTS85" s="103"/>
      <c r="OTT85" s="103"/>
      <c r="OTU85" s="103"/>
      <c r="OTV85" s="103"/>
      <c r="OTW85" s="103"/>
      <c r="OTX85" s="103"/>
      <c r="OTY85" s="103"/>
      <c r="OTZ85" s="103"/>
      <c r="OUA85" s="103"/>
      <c r="OUB85" s="103"/>
      <c r="OUC85" s="103"/>
      <c r="OUD85" s="103"/>
      <c r="OUE85" s="103"/>
      <c r="OUF85" s="103"/>
      <c r="OUG85" s="103"/>
      <c r="OUH85" s="103"/>
      <c r="OUI85" s="103"/>
      <c r="OUJ85" s="103"/>
      <c r="OUK85" s="103"/>
      <c r="OUL85" s="103"/>
      <c r="OUM85" s="103"/>
      <c r="OUN85" s="103"/>
      <c r="OUO85" s="103"/>
      <c r="OUP85" s="103"/>
      <c r="OUQ85" s="103"/>
      <c r="OUR85" s="103"/>
      <c r="OUS85" s="103"/>
      <c r="OUT85" s="103"/>
      <c r="OUU85" s="103"/>
      <c r="OUV85" s="103"/>
      <c r="OUW85" s="103"/>
      <c r="OUX85" s="103"/>
      <c r="OUY85" s="103"/>
      <c r="OUZ85" s="103"/>
      <c r="OVA85" s="103"/>
      <c r="OVB85" s="103"/>
      <c r="OVC85" s="103"/>
      <c r="OVD85" s="103"/>
      <c r="OVE85" s="103"/>
      <c r="OVF85" s="103"/>
      <c r="OVG85" s="103"/>
      <c r="OVH85" s="103"/>
      <c r="OVI85" s="103"/>
      <c r="OVJ85" s="103"/>
      <c r="OVK85" s="103"/>
      <c r="OVL85" s="103"/>
      <c r="OVM85" s="103"/>
      <c r="OVN85" s="103"/>
      <c r="OVO85" s="103"/>
      <c r="OVP85" s="103"/>
      <c r="OVQ85" s="103"/>
      <c r="OVR85" s="103"/>
      <c r="OVS85" s="103"/>
      <c r="OVT85" s="103"/>
      <c r="OVU85" s="103"/>
      <c r="OVV85" s="103"/>
      <c r="OVW85" s="103"/>
      <c r="OVX85" s="103"/>
      <c r="OVY85" s="103"/>
      <c r="OVZ85" s="103"/>
      <c r="OWA85" s="103"/>
      <c r="OWB85" s="103"/>
      <c r="OWC85" s="103"/>
      <c r="OWD85" s="103"/>
      <c r="OWE85" s="103"/>
      <c r="OWF85" s="103"/>
      <c r="OWG85" s="103"/>
      <c r="OWH85" s="103"/>
      <c r="OWI85" s="103"/>
      <c r="OWJ85" s="103"/>
      <c r="OWK85" s="103"/>
      <c r="OWL85" s="103"/>
      <c r="OWM85" s="103"/>
      <c r="OWN85" s="103"/>
      <c r="OWO85" s="103"/>
      <c r="OWP85" s="103"/>
      <c r="OWQ85" s="103"/>
      <c r="OWR85" s="103"/>
      <c r="OWS85" s="103"/>
      <c r="OWT85" s="103"/>
      <c r="OWU85" s="103"/>
      <c r="OWV85" s="103"/>
      <c r="OWW85" s="103"/>
      <c r="OWX85" s="103"/>
      <c r="OWY85" s="103"/>
      <c r="OWZ85" s="103"/>
      <c r="OXA85" s="103"/>
      <c r="OXB85" s="103"/>
      <c r="OXC85" s="103"/>
      <c r="OXD85" s="103"/>
      <c r="OXE85" s="103"/>
      <c r="OXF85" s="103"/>
      <c r="OXG85" s="103"/>
      <c r="OXH85" s="103"/>
      <c r="OXI85" s="103"/>
      <c r="OXJ85" s="103"/>
      <c r="OXK85" s="103"/>
      <c r="OXL85" s="103"/>
      <c r="OXM85" s="103"/>
      <c r="OXN85" s="103"/>
      <c r="OXO85" s="103"/>
      <c r="OXP85" s="103"/>
      <c r="OXQ85" s="103"/>
      <c r="OXR85" s="103"/>
      <c r="OXS85" s="103"/>
      <c r="OXT85" s="103"/>
      <c r="OXU85" s="103"/>
      <c r="OXV85" s="103"/>
      <c r="OXW85" s="103"/>
      <c r="OXX85" s="103"/>
      <c r="OXY85" s="103"/>
      <c r="OXZ85" s="103"/>
      <c r="OYA85" s="103"/>
      <c r="OYB85" s="103"/>
      <c r="OYC85" s="103"/>
      <c r="OYD85" s="103"/>
      <c r="OYE85" s="103"/>
      <c r="OYF85" s="103"/>
      <c r="OYG85" s="103"/>
      <c r="OYH85" s="103"/>
      <c r="OYI85" s="103"/>
      <c r="OYJ85" s="103"/>
      <c r="OYK85" s="103"/>
      <c r="OYL85" s="103"/>
      <c r="OYM85" s="103"/>
      <c r="OYN85" s="103"/>
      <c r="OYO85" s="103"/>
      <c r="OYP85" s="103"/>
      <c r="OYQ85" s="103"/>
      <c r="OYR85" s="103"/>
      <c r="OYS85" s="103"/>
      <c r="OYT85" s="103"/>
      <c r="OYU85" s="103"/>
      <c r="OYV85" s="103"/>
      <c r="OYW85" s="103"/>
      <c r="OYX85" s="103"/>
      <c r="OYY85" s="103"/>
      <c r="OYZ85" s="103"/>
      <c r="OZA85" s="103"/>
      <c r="OZB85" s="103"/>
      <c r="OZC85" s="103"/>
      <c r="OZD85" s="103"/>
      <c r="OZE85" s="103"/>
      <c r="OZF85" s="103"/>
      <c r="OZG85" s="103"/>
      <c r="OZH85" s="103"/>
      <c r="OZI85" s="103"/>
      <c r="OZJ85" s="103"/>
      <c r="OZK85" s="103"/>
      <c r="OZL85" s="103"/>
      <c r="OZM85" s="103"/>
      <c r="OZN85" s="103"/>
      <c r="OZO85" s="103"/>
      <c r="OZP85" s="103"/>
      <c r="OZQ85" s="103"/>
      <c r="OZR85" s="103"/>
      <c r="OZS85" s="103"/>
      <c r="OZT85" s="103"/>
      <c r="OZU85" s="103"/>
      <c r="OZV85" s="103"/>
      <c r="OZW85" s="103"/>
      <c r="OZX85" s="103"/>
      <c r="OZY85" s="103"/>
      <c r="OZZ85" s="103"/>
      <c r="PAA85" s="103"/>
      <c r="PAB85" s="103"/>
      <c r="PAC85" s="103"/>
      <c r="PAD85" s="103"/>
      <c r="PAE85" s="103"/>
      <c r="PAF85" s="103"/>
      <c r="PAG85" s="103"/>
      <c r="PAH85" s="103"/>
      <c r="PAI85" s="103"/>
      <c r="PAJ85" s="103"/>
      <c r="PAK85" s="103"/>
      <c r="PAL85" s="103"/>
      <c r="PAM85" s="103"/>
      <c r="PAN85" s="103"/>
      <c r="PAO85" s="103"/>
      <c r="PAP85" s="103"/>
      <c r="PAQ85" s="103"/>
      <c r="PAR85" s="103"/>
      <c r="PAS85" s="103"/>
      <c r="PAT85" s="103"/>
      <c r="PAU85" s="103"/>
      <c r="PAV85" s="103"/>
      <c r="PAW85" s="103"/>
      <c r="PAX85" s="103"/>
      <c r="PAY85" s="103"/>
      <c r="PAZ85" s="103"/>
      <c r="PBA85" s="103"/>
      <c r="PBB85" s="103"/>
      <c r="PBC85" s="103"/>
      <c r="PBD85" s="103"/>
      <c r="PBE85" s="103"/>
      <c r="PBF85" s="103"/>
      <c r="PBG85" s="103"/>
      <c r="PBH85" s="103"/>
      <c r="PBI85" s="103"/>
      <c r="PBJ85" s="103"/>
      <c r="PBK85" s="103"/>
      <c r="PBL85" s="103"/>
      <c r="PBM85" s="103"/>
      <c r="PBN85" s="103"/>
      <c r="PBO85" s="103"/>
      <c r="PBP85" s="103"/>
      <c r="PBQ85" s="103"/>
      <c r="PBR85" s="103"/>
      <c r="PBS85" s="103"/>
      <c r="PBT85" s="103"/>
      <c r="PBU85" s="103"/>
      <c r="PBV85" s="103"/>
      <c r="PBW85" s="103"/>
      <c r="PBX85" s="103"/>
      <c r="PBY85" s="103"/>
      <c r="PBZ85" s="103"/>
      <c r="PCA85" s="103"/>
      <c r="PCB85" s="103"/>
      <c r="PCC85" s="103"/>
      <c r="PCD85" s="103"/>
      <c r="PCE85" s="103"/>
      <c r="PCF85" s="103"/>
      <c r="PCG85" s="103"/>
      <c r="PCH85" s="103"/>
      <c r="PCI85" s="103"/>
      <c r="PCJ85" s="103"/>
      <c r="PCK85" s="103"/>
      <c r="PCL85" s="103"/>
      <c r="PCM85" s="103"/>
      <c r="PCN85" s="103"/>
      <c r="PCO85" s="103"/>
      <c r="PCP85" s="103"/>
      <c r="PCQ85" s="103"/>
      <c r="PCR85" s="103"/>
      <c r="PCS85" s="103"/>
      <c r="PCT85" s="103"/>
      <c r="PCU85" s="103"/>
      <c r="PCV85" s="103"/>
      <c r="PCW85" s="103"/>
      <c r="PCX85" s="103"/>
      <c r="PCY85" s="103"/>
      <c r="PCZ85" s="103"/>
      <c r="PDA85" s="103"/>
      <c r="PDB85" s="103"/>
      <c r="PDC85" s="103"/>
      <c r="PDD85" s="103"/>
      <c r="PDE85" s="103"/>
      <c r="PDF85" s="103"/>
      <c r="PDG85" s="103"/>
      <c r="PDH85" s="103"/>
      <c r="PDI85" s="103"/>
      <c r="PDJ85" s="103"/>
      <c r="PDK85" s="103"/>
      <c r="PDL85" s="103"/>
      <c r="PDM85" s="103"/>
      <c r="PDN85" s="103"/>
      <c r="PDO85" s="103"/>
      <c r="PDP85" s="103"/>
      <c r="PDQ85" s="103"/>
      <c r="PDR85" s="103"/>
      <c r="PDS85" s="103"/>
      <c r="PDT85" s="103"/>
      <c r="PDU85" s="103"/>
      <c r="PDV85" s="103"/>
      <c r="PDW85" s="103"/>
      <c r="PDX85" s="103"/>
      <c r="PDY85" s="103"/>
      <c r="PDZ85" s="103"/>
      <c r="PEA85" s="103"/>
      <c r="PEB85" s="103"/>
      <c r="PEC85" s="103"/>
      <c r="PED85" s="103"/>
      <c r="PEE85" s="103"/>
      <c r="PEF85" s="103"/>
      <c r="PEG85" s="103"/>
      <c r="PEH85" s="103"/>
      <c r="PEI85" s="103"/>
      <c r="PEJ85" s="103"/>
      <c r="PEK85" s="103"/>
      <c r="PEL85" s="103"/>
      <c r="PEM85" s="103"/>
      <c r="PEN85" s="103"/>
      <c r="PEO85" s="103"/>
      <c r="PEP85" s="103"/>
      <c r="PEQ85" s="103"/>
      <c r="PER85" s="103"/>
      <c r="PES85" s="103"/>
      <c r="PET85" s="103"/>
      <c r="PEU85" s="103"/>
      <c r="PEV85" s="103"/>
      <c r="PEW85" s="103"/>
      <c r="PEX85" s="103"/>
      <c r="PEY85" s="103"/>
      <c r="PEZ85" s="103"/>
      <c r="PFA85" s="103"/>
      <c r="PFB85" s="103"/>
      <c r="PFC85" s="103"/>
      <c r="PFD85" s="103"/>
      <c r="PFE85" s="103"/>
      <c r="PFF85" s="103"/>
      <c r="PFG85" s="103"/>
      <c r="PFH85" s="103"/>
      <c r="PFI85" s="103"/>
      <c r="PFJ85" s="103"/>
      <c r="PFK85" s="103"/>
      <c r="PFL85" s="103"/>
      <c r="PFM85" s="103"/>
      <c r="PFN85" s="103"/>
      <c r="PFO85" s="103"/>
      <c r="PFP85" s="103"/>
      <c r="PFQ85" s="103"/>
      <c r="PFR85" s="103"/>
      <c r="PFS85" s="103"/>
      <c r="PFT85" s="103"/>
      <c r="PFU85" s="103"/>
      <c r="PFV85" s="103"/>
      <c r="PFW85" s="103"/>
      <c r="PFX85" s="103"/>
      <c r="PFY85" s="103"/>
      <c r="PFZ85" s="103"/>
      <c r="PGA85" s="103"/>
      <c r="PGB85" s="103"/>
      <c r="PGC85" s="103"/>
      <c r="PGD85" s="103"/>
      <c r="PGE85" s="103"/>
      <c r="PGF85" s="103"/>
      <c r="PGG85" s="103"/>
      <c r="PGH85" s="103"/>
      <c r="PGI85" s="103"/>
      <c r="PGJ85" s="103"/>
      <c r="PGK85" s="103"/>
      <c r="PGL85" s="103"/>
      <c r="PGM85" s="103"/>
      <c r="PGN85" s="103"/>
      <c r="PGO85" s="103"/>
      <c r="PGP85" s="103"/>
      <c r="PGQ85" s="103"/>
      <c r="PGR85" s="103"/>
      <c r="PGS85" s="103"/>
      <c r="PGT85" s="103"/>
      <c r="PGU85" s="103"/>
      <c r="PGV85" s="103"/>
      <c r="PGW85" s="103"/>
      <c r="PGX85" s="103"/>
      <c r="PGY85" s="103"/>
      <c r="PGZ85" s="103"/>
      <c r="PHA85" s="103"/>
      <c r="PHB85" s="103"/>
      <c r="PHC85" s="103"/>
      <c r="PHD85" s="103"/>
      <c r="PHE85" s="103"/>
      <c r="PHF85" s="103"/>
      <c r="PHG85" s="103"/>
      <c r="PHH85" s="103"/>
      <c r="PHI85" s="103"/>
      <c r="PHJ85" s="103"/>
      <c r="PHK85" s="103"/>
      <c r="PHL85" s="103"/>
      <c r="PHM85" s="103"/>
      <c r="PHN85" s="103"/>
      <c r="PHO85" s="103"/>
      <c r="PHP85" s="103"/>
      <c r="PHQ85" s="103"/>
      <c r="PHR85" s="103"/>
      <c r="PHS85" s="103"/>
      <c r="PHT85" s="103"/>
      <c r="PHU85" s="103"/>
      <c r="PHV85" s="103"/>
      <c r="PHW85" s="103"/>
      <c r="PHX85" s="103"/>
      <c r="PHY85" s="103"/>
      <c r="PHZ85" s="103"/>
      <c r="PIA85" s="103"/>
      <c r="PIB85" s="103"/>
      <c r="PIC85" s="103"/>
      <c r="PID85" s="103"/>
      <c r="PIE85" s="103"/>
      <c r="PIF85" s="103"/>
      <c r="PIG85" s="103"/>
      <c r="PIH85" s="103"/>
      <c r="PII85" s="103"/>
      <c r="PIJ85" s="103"/>
      <c r="PIK85" s="103"/>
      <c r="PIL85" s="103"/>
      <c r="PIM85" s="103"/>
      <c r="PIN85" s="103"/>
      <c r="PIO85" s="103"/>
      <c r="PIP85" s="103"/>
      <c r="PIQ85" s="103"/>
      <c r="PIR85" s="103"/>
      <c r="PIS85" s="103"/>
      <c r="PIT85" s="103"/>
      <c r="PIU85" s="103"/>
      <c r="PIV85" s="103"/>
      <c r="PIW85" s="103"/>
      <c r="PIX85" s="103"/>
      <c r="PIY85" s="103"/>
      <c r="PIZ85" s="103"/>
      <c r="PJA85" s="103"/>
      <c r="PJB85" s="103"/>
      <c r="PJC85" s="103"/>
      <c r="PJD85" s="103"/>
      <c r="PJE85" s="103"/>
      <c r="PJF85" s="103"/>
      <c r="PJG85" s="103"/>
      <c r="PJH85" s="103"/>
      <c r="PJI85" s="103"/>
      <c r="PJJ85" s="103"/>
      <c r="PJK85" s="103"/>
      <c r="PJL85" s="103"/>
      <c r="PJM85" s="103"/>
      <c r="PJN85" s="103"/>
      <c r="PJO85" s="103"/>
      <c r="PJP85" s="103"/>
      <c r="PJQ85" s="103"/>
      <c r="PJR85" s="103"/>
      <c r="PJS85" s="103"/>
      <c r="PJT85" s="103"/>
      <c r="PJU85" s="103"/>
      <c r="PJV85" s="103"/>
      <c r="PJW85" s="103"/>
      <c r="PJX85" s="103"/>
      <c r="PJY85" s="103"/>
      <c r="PJZ85" s="103"/>
      <c r="PKA85" s="103"/>
      <c r="PKB85" s="103"/>
      <c r="PKC85" s="103"/>
      <c r="PKD85" s="103"/>
      <c r="PKE85" s="103"/>
      <c r="PKF85" s="103"/>
      <c r="PKG85" s="103"/>
      <c r="PKH85" s="103"/>
      <c r="PKI85" s="103"/>
      <c r="PKJ85" s="103"/>
      <c r="PKK85" s="103"/>
      <c r="PKL85" s="103"/>
      <c r="PKM85" s="103"/>
      <c r="PKN85" s="103"/>
      <c r="PKO85" s="103"/>
      <c r="PKP85" s="103"/>
      <c r="PKQ85" s="103"/>
      <c r="PKR85" s="103"/>
      <c r="PKS85" s="103"/>
      <c r="PKT85" s="103"/>
      <c r="PKU85" s="103"/>
      <c r="PKV85" s="103"/>
      <c r="PKW85" s="103"/>
      <c r="PKX85" s="103"/>
      <c r="PKY85" s="103"/>
      <c r="PKZ85" s="103"/>
      <c r="PLA85" s="103"/>
      <c r="PLB85" s="103"/>
      <c r="PLC85" s="103"/>
      <c r="PLD85" s="103"/>
      <c r="PLE85" s="103"/>
      <c r="PLF85" s="103"/>
      <c r="PLG85" s="103"/>
      <c r="PLH85" s="103"/>
      <c r="PLI85" s="103"/>
      <c r="PLJ85" s="103"/>
      <c r="PLK85" s="103"/>
      <c r="PLL85" s="103"/>
      <c r="PLM85" s="103"/>
      <c r="PLN85" s="103"/>
      <c r="PLO85" s="103"/>
      <c r="PLP85" s="103"/>
      <c r="PLQ85" s="103"/>
      <c r="PLR85" s="103"/>
      <c r="PLS85" s="103"/>
      <c r="PLT85" s="103"/>
      <c r="PLU85" s="103"/>
      <c r="PLV85" s="103"/>
      <c r="PLW85" s="103"/>
      <c r="PLX85" s="103"/>
      <c r="PLY85" s="103"/>
      <c r="PLZ85" s="103"/>
      <c r="PMA85" s="103"/>
      <c r="PMB85" s="103"/>
      <c r="PMC85" s="103"/>
      <c r="PMD85" s="103"/>
      <c r="PME85" s="103"/>
      <c r="PMF85" s="103"/>
      <c r="PMG85" s="103"/>
      <c r="PMH85" s="103"/>
      <c r="PMI85" s="103"/>
      <c r="PMJ85" s="103"/>
      <c r="PMK85" s="103"/>
      <c r="PML85" s="103"/>
      <c r="PMM85" s="103"/>
      <c r="PMN85" s="103"/>
      <c r="PMO85" s="103"/>
      <c r="PMP85" s="103"/>
      <c r="PMQ85" s="103"/>
      <c r="PMR85" s="103"/>
      <c r="PMS85" s="103"/>
      <c r="PMT85" s="103"/>
      <c r="PMU85" s="103"/>
      <c r="PMV85" s="103"/>
      <c r="PMW85" s="103"/>
      <c r="PMX85" s="103"/>
      <c r="PMY85" s="103"/>
      <c r="PMZ85" s="103"/>
      <c r="PNA85" s="103"/>
      <c r="PNB85" s="103"/>
      <c r="PNC85" s="103"/>
      <c r="PND85" s="103"/>
      <c r="PNE85" s="103"/>
      <c r="PNF85" s="103"/>
      <c r="PNG85" s="103"/>
      <c r="PNH85" s="103"/>
      <c r="PNI85" s="103"/>
      <c r="PNJ85" s="103"/>
      <c r="PNK85" s="103"/>
      <c r="PNL85" s="103"/>
      <c r="PNM85" s="103"/>
      <c r="PNN85" s="103"/>
      <c r="PNO85" s="103"/>
      <c r="PNP85" s="103"/>
      <c r="PNQ85" s="103"/>
      <c r="PNR85" s="103"/>
      <c r="PNS85" s="103"/>
      <c r="PNT85" s="103"/>
      <c r="PNU85" s="103"/>
      <c r="PNV85" s="103"/>
      <c r="PNW85" s="103"/>
      <c r="PNX85" s="103"/>
      <c r="PNY85" s="103"/>
      <c r="PNZ85" s="103"/>
      <c r="POA85" s="103"/>
      <c r="POB85" s="103"/>
      <c r="POC85" s="103"/>
      <c r="POD85" s="103"/>
      <c r="POE85" s="103"/>
      <c r="POF85" s="103"/>
      <c r="POG85" s="103"/>
      <c r="POH85" s="103"/>
      <c r="POI85" s="103"/>
      <c r="POJ85" s="103"/>
      <c r="POK85" s="103"/>
      <c r="POL85" s="103"/>
      <c r="POM85" s="103"/>
      <c r="PON85" s="103"/>
      <c r="POO85" s="103"/>
      <c r="POP85" s="103"/>
      <c r="POQ85" s="103"/>
      <c r="POR85" s="103"/>
      <c r="POS85" s="103"/>
      <c r="POT85" s="103"/>
      <c r="POU85" s="103"/>
      <c r="POV85" s="103"/>
      <c r="POW85" s="103"/>
      <c r="POX85" s="103"/>
      <c r="POY85" s="103"/>
      <c r="POZ85" s="103"/>
      <c r="PPA85" s="103"/>
      <c r="PPB85" s="103"/>
      <c r="PPC85" s="103"/>
      <c r="PPD85" s="103"/>
      <c r="PPE85" s="103"/>
      <c r="PPF85" s="103"/>
      <c r="PPG85" s="103"/>
      <c r="PPH85" s="103"/>
      <c r="PPI85" s="103"/>
      <c r="PPJ85" s="103"/>
      <c r="PPK85" s="103"/>
      <c r="PPL85" s="103"/>
      <c r="PPM85" s="103"/>
      <c r="PPN85" s="103"/>
      <c r="PPO85" s="103"/>
      <c r="PPP85" s="103"/>
      <c r="PPQ85" s="103"/>
      <c r="PPR85" s="103"/>
      <c r="PPS85" s="103"/>
      <c r="PPT85" s="103"/>
      <c r="PPU85" s="103"/>
      <c r="PPV85" s="103"/>
      <c r="PPW85" s="103"/>
      <c r="PPX85" s="103"/>
      <c r="PPY85" s="103"/>
      <c r="PPZ85" s="103"/>
      <c r="PQA85" s="103"/>
      <c r="PQB85" s="103"/>
      <c r="PQC85" s="103"/>
      <c r="PQD85" s="103"/>
      <c r="PQE85" s="103"/>
      <c r="PQF85" s="103"/>
      <c r="PQG85" s="103"/>
      <c r="PQH85" s="103"/>
      <c r="PQI85" s="103"/>
      <c r="PQJ85" s="103"/>
      <c r="PQK85" s="103"/>
      <c r="PQL85" s="103"/>
      <c r="PQM85" s="103"/>
      <c r="PQN85" s="103"/>
      <c r="PQO85" s="103"/>
      <c r="PQP85" s="103"/>
      <c r="PQQ85" s="103"/>
      <c r="PQR85" s="103"/>
      <c r="PQS85" s="103"/>
      <c r="PQT85" s="103"/>
      <c r="PQU85" s="103"/>
      <c r="PQV85" s="103"/>
      <c r="PQW85" s="103"/>
      <c r="PQX85" s="103"/>
      <c r="PQY85" s="103"/>
      <c r="PQZ85" s="103"/>
      <c r="PRA85" s="103"/>
      <c r="PRB85" s="103"/>
      <c r="PRC85" s="103"/>
      <c r="PRD85" s="103"/>
      <c r="PRE85" s="103"/>
      <c r="PRF85" s="103"/>
      <c r="PRG85" s="103"/>
      <c r="PRH85" s="103"/>
      <c r="PRI85" s="103"/>
      <c r="PRJ85" s="103"/>
      <c r="PRK85" s="103"/>
      <c r="PRL85" s="103"/>
      <c r="PRM85" s="103"/>
      <c r="PRN85" s="103"/>
      <c r="PRO85" s="103"/>
      <c r="PRP85" s="103"/>
      <c r="PRQ85" s="103"/>
      <c r="PRR85" s="103"/>
      <c r="PRS85" s="103"/>
      <c r="PRT85" s="103"/>
      <c r="PRU85" s="103"/>
      <c r="PRV85" s="103"/>
      <c r="PRW85" s="103"/>
      <c r="PRX85" s="103"/>
      <c r="PRY85" s="103"/>
      <c r="PRZ85" s="103"/>
      <c r="PSA85" s="103"/>
      <c r="PSB85" s="103"/>
      <c r="PSC85" s="103"/>
      <c r="PSD85" s="103"/>
      <c r="PSE85" s="103"/>
      <c r="PSF85" s="103"/>
      <c r="PSG85" s="103"/>
      <c r="PSH85" s="103"/>
      <c r="PSI85" s="103"/>
      <c r="PSJ85" s="103"/>
      <c r="PSK85" s="103"/>
      <c r="PSL85" s="103"/>
      <c r="PSM85" s="103"/>
      <c r="PSN85" s="103"/>
      <c r="PSO85" s="103"/>
      <c r="PSP85" s="103"/>
      <c r="PSQ85" s="103"/>
      <c r="PSR85" s="103"/>
      <c r="PSS85" s="103"/>
      <c r="PST85" s="103"/>
      <c r="PSU85" s="103"/>
      <c r="PSV85" s="103"/>
      <c r="PSW85" s="103"/>
      <c r="PSX85" s="103"/>
      <c r="PSY85" s="103"/>
      <c r="PSZ85" s="103"/>
      <c r="PTA85" s="103"/>
      <c r="PTB85" s="103"/>
      <c r="PTC85" s="103"/>
      <c r="PTD85" s="103"/>
      <c r="PTE85" s="103"/>
      <c r="PTF85" s="103"/>
      <c r="PTG85" s="103"/>
      <c r="PTH85" s="103"/>
      <c r="PTI85" s="103"/>
      <c r="PTJ85" s="103"/>
      <c r="PTK85" s="103"/>
      <c r="PTL85" s="103"/>
      <c r="PTM85" s="103"/>
      <c r="PTN85" s="103"/>
      <c r="PTO85" s="103"/>
      <c r="PTP85" s="103"/>
      <c r="PTQ85" s="103"/>
      <c r="PTR85" s="103"/>
      <c r="PTS85" s="103"/>
      <c r="PTT85" s="103"/>
      <c r="PTU85" s="103"/>
      <c r="PTV85" s="103"/>
      <c r="PTW85" s="103"/>
      <c r="PTX85" s="103"/>
      <c r="PTY85" s="103"/>
      <c r="PTZ85" s="103"/>
      <c r="PUA85" s="103"/>
      <c r="PUB85" s="103"/>
      <c r="PUC85" s="103"/>
      <c r="PUD85" s="103"/>
      <c r="PUE85" s="103"/>
      <c r="PUF85" s="103"/>
      <c r="PUG85" s="103"/>
      <c r="PUH85" s="103"/>
      <c r="PUI85" s="103"/>
      <c r="PUJ85" s="103"/>
      <c r="PUK85" s="103"/>
      <c r="PUL85" s="103"/>
      <c r="PUM85" s="103"/>
      <c r="PUN85" s="103"/>
      <c r="PUO85" s="103"/>
      <c r="PUP85" s="103"/>
      <c r="PUQ85" s="103"/>
      <c r="PUR85" s="103"/>
      <c r="PUS85" s="103"/>
      <c r="PUT85" s="103"/>
      <c r="PUU85" s="103"/>
      <c r="PUV85" s="103"/>
      <c r="PUW85" s="103"/>
      <c r="PUX85" s="103"/>
      <c r="PUY85" s="103"/>
      <c r="PUZ85" s="103"/>
      <c r="PVA85" s="103"/>
      <c r="PVB85" s="103"/>
      <c r="PVC85" s="103"/>
      <c r="PVD85" s="103"/>
      <c r="PVE85" s="103"/>
      <c r="PVF85" s="103"/>
      <c r="PVG85" s="103"/>
      <c r="PVH85" s="103"/>
      <c r="PVI85" s="103"/>
      <c r="PVJ85" s="103"/>
      <c r="PVK85" s="103"/>
      <c r="PVL85" s="103"/>
      <c r="PVM85" s="103"/>
      <c r="PVN85" s="103"/>
      <c r="PVO85" s="103"/>
      <c r="PVP85" s="103"/>
      <c r="PVQ85" s="103"/>
      <c r="PVR85" s="103"/>
      <c r="PVS85" s="103"/>
      <c r="PVT85" s="103"/>
      <c r="PVU85" s="103"/>
      <c r="PVV85" s="103"/>
      <c r="PVW85" s="103"/>
      <c r="PVX85" s="103"/>
      <c r="PVY85" s="103"/>
      <c r="PVZ85" s="103"/>
      <c r="PWA85" s="103"/>
      <c r="PWB85" s="103"/>
      <c r="PWC85" s="103"/>
      <c r="PWD85" s="103"/>
      <c r="PWE85" s="103"/>
      <c r="PWF85" s="103"/>
      <c r="PWG85" s="103"/>
      <c r="PWH85" s="103"/>
      <c r="PWI85" s="103"/>
      <c r="PWJ85" s="103"/>
      <c r="PWK85" s="103"/>
      <c r="PWL85" s="103"/>
      <c r="PWM85" s="103"/>
      <c r="PWN85" s="103"/>
      <c r="PWO85" s="103"/>
      <c r="PWP85" s="103"/>
      <c r="PWQ85" s="103"/>
      <c r="PWR85" s="103"/>
      <c r="PWS85" s="103"/>
      <c r="PWT85" s="103"/>
      <c r="PWU85" s="103"/>
      <c r="PWV85" s="103"/>
      <c r="PWW85" s="103"/>
      <c r="PWX85" s="103"/>
      <c r="PWY85" s="103"/>
      <c r="PWZ85" s="103"/>
      <c r="PXA85" s="103"/>
      <c r="PXB85" s="103"/>
      <c r="PXC85" s="103"/>
      <c r="PXD85" s="103"/>
      <c r="PXE85" s="103"/>
      <c r="PXF85" s="103"/>
      <c r="PXG85" s="103"/>
      <c r="PXH85" s="103"/>
      <c r="PXI85" s="103"/>
      <c r="PXJ85" s="103"/>
      <c r="PXK85" s="103"/>
      <c r="PXL85" s="103"/>
      <c r="PXM85" s="103"/>
      <c r="PXN85" s="103"/>
      <c r="PXO85" s="103"/>
      <c r="PXP85" s="103"/>
      <c r="PXQ85" s="103"/>
      <c r="PXR85" s="103"/>
      <c r="PXS85" s="103"/>
      <c r="PXT85" s="103"/>
      <c r="PXU85" s="103"/>
      <c r="PXV85" s="103"/>
      <c r="PXW85" s="103"/>
      <c r="PXX85" s="103"/>
      <c r="PXY85" s="103"/>
      <c r="PXZ85" s="103"/>
      <c r="PYA85" s="103"/>
      <c r="PYB85" s="103"/>
      <c r="PYC85" s="103"/>
      <c r="PYD85" s="103"/>
      <c r="PYE85" s="103"/>
      <c r="PYF85" s="103"/>
      <c r="PYG85" s="103"/>
      <c r="PYH85" s="103"/>
      <c r="PYI85" s="103"/>
      <c r="PYJ85" s="103"/>
      <c r="PYK85" s="103"/>
      <c r="PYL85" s="103"/>
      <c r="PYM85" s="103"/>
      <c r="PYN85" s="103"/>
      <c r="PYO85" s="103"/>
      <c r="PYP85" s="103"/>
      <c r="PYQ85" s="103"/>
      <c r="PYR85" s="103"/>
      <c r="PYS85" s="103"/>
      <c r="PYT85" s="103"/>
      <c r="PYU85" s="103"/>
      <c r="PYV85" s="103"/>
      <c r="PYW85" s="103"/>
      <c r="PYX85" s="103"/>
      <c r="PYY85" s="103"/>
      <c r="PYZ85" s="103"/>
      <c r="PZA85" s="103"/>
      <c r="PZB85" s="103"/>
      <c r="PZC85" s="103"/>
      <c r="PZD85" s="103"/>
      <c r="PZE85" s="103"/>
      <c r="PZF85" s="103"/>
      <c r="PZG85" s="103"/>
      <c r="PZH85" s="103"/>
      <c r="PZI85" s="103"/>
      <c r="PZJ85" s="103"/>
      <c r="PZK85" s="103"/>
      <c r="PZL85" s="103"/>
      <c r="PZM85" s="103"/>
      <c r="PZN85" s="103"/>
      <c r="PZO85" s="103"/>
      <c r="PZP85" s="103"/>
      <c r="PZQ85" s="103"/>
      <c r="PZR85" s="103"/>
      <c r="PZS85" s="103"/>
      <c r="PZT85" s="103"/>
      <c r="PZU85" s="103"/>
      <c r="PZV85" s="103"/>
      <c r="PZW85" s="103"/>
      <c r="PZX85" s="103"/>
      <c r="PZY85" s="103"/>
      <c r="PZZ85" s="103"/>
      <c r="QAA85" s="103"/>
      <c r="QAB85" s="103"/>
      <c r="QAC85" s="103"/>
      <c r="QAD85" s="103"/>
      <c r="QAE85" s="103"/>
      <c r="QAF85" s="103"/>
      <c r="QAG85" s="103"/>
      <c r="QAH85" s="103"/>
      <c r="QAI85" s="103"/>
      <c r="QAJ85" s="103"/>
      <c r="QAK85" s="103"/>
      <c r="QAL85" s="103"/>
      <c r="QAM85" s="103"/>
      <c r="QAN85" s="103"/>
      <c r="QAO85" s="103"/>
      <c r="QAP85" s="103"/>
      <c r="QAQ85" s="103"/>
      <c r="QAR85" s="103"/>
      <c r="QAS85" s="103"/>
      <c r="QAT85" s="103"/>
      <c r="QAU85" s="103"/>
      <c r="QAV85" s="103"/>
      <c r="QAW85" s="103"/>
      <c r="QAX85" s="103"/>
      <c r="QAY85" s="103"/>
      <c r="QAZ85" s="103"/>
      <c r="QBA85" s="103"/>
      <c r="QBB85" s="103"/>
      <c r="QBC85" s="103"/>
      <c r="QBD85" s="103"/>
      <c r="QBE85" s="103"/>
      <c r="QBF85" s="103"/>
      <c r="QBG85" s="103"/>
      <c r="QBH85" s="103"/>
      <c r="QBI85" s="103"/>
      <c r="QBJ85" s="103"/>
      <c r="QBK85" s="103"/>
      <c r="QBL85" s="103"/>
      <c r="QBM85" s="103"/>
      <c r="QBN85" s="103"/>
      <c r="QBO85" s="103"/>
      <c r="QBP85" s="103"/>
      <c r="QBQ85" s="103"/>
      <c r="QBR85" s="103"/>
      <c r="QBS85" s="103"/>
      <c r="QBT85" s="103"/>
      <c r="QBU85" s="103"/>
      <c r="QBV85" s="103"/>
      <c r="QBW85" s="103"/>
      <c r="QBX85" s="103"/>
      <c r="QBY85" s="103"/>
      <c r="QBZ85" s="103"/>
      <c r="QCA85" s="103"/>
      <c r="QCB85" s="103"/>
      <c r="QCC85" s="103"/>
      <c r="QCD85" s="103"/>
      <c r="QCE85" s="103"/>
      <c r="QCF85" s="103"/>
      <c r="QCG85" s="103"/>
      <c r="QCH85" s="103"/>
      <c r="QCI85" s="103"/>
      <c r="QCJ85" s="103"/>
      <c r="QCK85" s="103"/>
      <c r="QCL85" s="103"/>
      <c r="QCM85" s="103"/>
      <c r="QCN85" s="103"/>
      <c r="QCO85" s="103"/>
      <c r="QCP85" s="103"/>
      <c r="QCQ85" s="103"/>
      <c r="QCR85" s="103"/>
      <c r="QCS85" s="103"/>
      <c r="QCT85" s="103"/>
      <c r="QCU85" s="103"/>
      <c r="QCV85" s="103"/>
      <c r="QCW85" s="103"/>
      <c r="QCX85" s="103"/>
      <c r="QCY85" s="103"/>
      <c r="QCZ85" s="103"/>
      <c r="QDA85" s="103"/>
      <c r="QDB85" s="103"/>
      <c r="QDC85" s="103"/>
      <c r="QDD85" s="103"/>
      <c r="QDE85" s="103"/>
      <c r="QDF85" s="103"/>
      <c r="QDG85" s="103"/>
      <c r="QDH85" s="103"/>
      <c r="QDI85" s="103"/>
      <c r="QDJ85" s="103"/>
      <c r="QDK85" s="103"/>
      <c r="QDL85" s="103"/>
      <c r="QDM85" s="103"/>
      <c r="QDN85" s="103"/>
      <c r="QDO85" s="103"/>
      <c r="QDP85" s="103"/>
      <c r="QDQ85" s="103"/>
      <c r="QDR85" s="103"/>
      <c r="QDS85" s="103"/>
      <c r="QDT85" s="103"/>
      <c r="QDU85" s="103"/>
      <c r="QDV85" s="103"/>
      <c r="QDW85" s="103"/>
      <c r="QDX85" s="103"/>
      <c r="QDY85" s="103"/>
      <c r="QDZ85" s="103"/>
      <c r="QEA85" s="103"/>
      <c r="QEB85" s="103"/>
      <c r="QEC85" s="103"/>
      <c r="QED85" s="103"/>
      <c r="QEE85" s="103"/>
      <c r="QEF85" s="103"/>
      <c r="QEG85" s="103"/>
      <c r="QEH85" s="103"/>
      <c r="QEI85" s="103"/>
      <c r="QEJ85" s="103"/>
      <c r="QEK85" s="103"/>
      <c r="QEL85" s="103"/>
      <c r="QEM85" s="103"/>
      <c r="QEN85" s="103"/>
      <c r="QEO85" s="103"/>
      <c r="QEP85" s="103"/>
      <c r="QEQ85" s="103"/>
      <c r="QER85" s="103"/>
      <c r="QES85" s="103"/>
      <c r="QET85" s="103"/>
      <c r="QEU85" s="103"/>
      <c r="QEV85" s="103"/>
      <c r="QEW85" s="103"/>
      <c r="QEX85" s="103"/>
      <c r="QEY85" s="103"/>
      <c r="QEZ85" s="103"/>
      <c r="QFA85" s="103"/>
      <c r="QFB85" s="103"/>
      <c r="QFC85" s="103"/>
      <c r="QFD85" s="103"/>
      <c r="QFE85" s="103"/>
      <c r="QFF85" s="103"/>
      <c r="QFG85" s="103"/>
      <c r="QFH85" s="103"/>
      <c r="QFI85" s="103"/>
      <c r="QFJ85" s="103"/>
      <c r="QFK85" s="103"/>
      <c r="QFL85" s="103"/>
      <c r="QFM85" s="103"/>
      <c r="QFN85" s="103"/>
      <c r="QFO85" s="103"/>
      <c r="QFP85" s="103"/>
      <c r="QFQ85" s="103"/>
      <c r="QFR85" s="103"/>
      <c r="QFS85" s="103"/>
      <c r="QFT85" s="103"/>
      <c r="QFU85" s="103"/>
      <c r="QFV85" s="103"/>
      <c r="QFW85" s="103"/>
      <c r="QFX85" s="103"/>
      <c r="QFY85" s="103"/>
      <c r="QFZ85" s="103"/>
      <c r="QGA85" s="103"/>
      <c r="QGB85" s="103"/>
      <c r="QGC85" s="103"/>
      <c r="QGD85" s="103"/>
      <c r="QGE85" s="103"/>
      <c r="QGF85" s="103"/>
      <c r="QGG85" s="103"/>
      <c r="QGH85" s="103"/>
      <c r="QGI85" s="103"/>
      <c r="QGJ85" s="103"/>
      <c r="QGK85" s="103"/>
      <c r="QGL85" s="103"/>
      <c r="QGM85" s="103"/>
      <c r="QGN85" s="103"/>
      <c r="QGO85" s="103"/>
      <c r="QGP85" s="103"/>
      <c r="QGQ85" s="103"/>
      <c r="QGR85" s="103"/>
      <c r="QGS85" s="103"/>
      <c r="QGT85" s="103"/>
      <c r="QGU85" s="103"/>
      <c r="QGV85" s="103"/>
      <c r="QGW85" s="103"/>
      <c r="QGX85" s="103"/>
      <c r="QGY85" s="103"/>
      <c r="QGZ85" s="103"/>
      <c r="QHA85" s="103"/>
      <c r="QHB85" s="103"/>
      <c r="QHC85" s="103"/>
      <c r="QHD85" s="103"/>
      <c r="QHE85" s="103"/>
      <c r="QHF85" s="103"/>
      <c r="QHG85" s="103"/>
      <c r="QHH85" s="103"/>
      <c r="QHI85" s="103"/>
      <c r="QHJ85" s="103"/>
      <c r="QHK85" s="103"/>
      <c r="QHL85" s="103"/>
      <c r="QHM85" s="103"/>
      <c r="QHN85" s="103"/>
      <c r="QHO85" s="103"/>
      <c r="QHP85" s="103"/>
      <c r="QHQ85" s="103"/>
      <c r="QHR85" s="103"/>
      <c r="QHS85" s="103"/>
      <c r="QHT85" s="103"/>
      <c r="QHU85" s="103"/>
      <c r="QHV85" s="103"/>
      <c r="QHW85" s="103"/>
      <c r="QHX85" s="103"/>
      <c r="QHY85" s="103"/>
      <c r="QHZ85" s="103"/>
      <c r="QIA85" s="103"/>
      <c r="QIB85" s="103"/>
      <c r="QIC85" s="103"/>
      <c r="QID85" s="103"/>
      <c r="QIE85" s="103"/>
      <c r="QIF85" s="103"/>
      <c r="QIG85" s="103"/>
      <c r="QIH85" s="103"/>
      <c r="QII85" s="103"/>
      <c r="QIJ85" s="103"/>
      <c r="QIK85" s="103"/>
      <c r="QIL85" s="103"/>
      <c r="QIM85" s="103"/>
      <c r="QIN85" s="103"/>
      <c r="QIO85" s="103"/>
      <c r="QIP85" s="103"/>
      <c r="QIQ85" s="103"/>
      <c r="QIR85" s="103"/>
      <c r="QIS85" s="103"/>
      <c r="QIT85" s="103"/>
      <c r="QIU85" s="103"/>
      <c r="QIV85" s="103"/>
      <c r="QIW85" s="103"/>
      <c r="QIX85" s="103"/>
      <c r="QIY85" s="103"/>
      <c r="QIZ85" s="103"/>
      <c r="QJA85" s="103"/>
      <c r="QJB85" s="103"/>
      <c r="QJC85" s="103"/>
      <c r="QJD85" s="103"/>
      <c r="QJE85" s="103"/>
      <c r="QJF85" s="103"/>
      <c r="QJG85" s="103"/>
      <c r="QJH85" s="103"/>
      <c r="QJI85" s="103"/>
      <c r="QJJ85" s="103"/>
      <c r="QJK85" s="103"/>
      <c r="QJL85" s="103"/>
      <c r="QJM85" s="103"/>
      <c r="QJN85" s="103"/>
      <c r="QJO85" s="103"/>
      <c r="QJP85" s="103"/>
      <c r="QJQ85" s="103"/>
      <c r="QJR85" s="103"/>
      <c r="QJS85" s="103"/>
      <c r="QJT85" s="103"/>
      <c r="QJU85" s="103"/>
      <c r="QJV85" s="103"/>
      <c r="QJW85" s="103"/>
      <c r="QJX85" s="103"/>
      <c r="QJY85" s="103"/>
      <c r="QJZ85" s="103"/>
      <c r="QKA85" s="103"/>
      <c r="QKB85" s="103"/>
      <c r="QKC85" s="103"/>
      <c r="QKD85" s="103"/>
      <c r="QKE85" s="103"/>
      <c r="QKF85" s="103"/>
      <c r="QKG85" s="103"/>
      <c r="QKH85" s="103"/>
      <c r="QKI85" s="103"/>
      <c r="QKJ85" s="103"/>
      <c r="QKK85" s="103"/>
      <c r="QKL85" s="103"/>
      <c r="QKM85" s="103"/>
      <c r="QKN85" s="103"/>
      <c r="QKO85" s="103"/>
      <c r="QKP85" s="103"/>
      <c r="QKQ85" s="103"/>
      <c r="QKR85" s="103"/>
      <c r="QKS85" s="103"/>
      <c r="QKT85" s="103"/>
      <c r="QKU85" s="103"/>
      <c r="QKV85" s="103"/>
      <c r="QKW85" s="103"/>
      <c r="QKX85" s="103"/>
      <c r="QKY85" s="103"/>
      <c r="QKZ85" s="103"/>
      <c r="QLA85" s="103"/>
      <c r="QLB85" s="103"/>
      <c r="QLC85" s="103"/>
      <c r="QLD85" s="103"/>
      <c r="QLE85" s="103"/>
      <c r="QLF85" s="103"/>
      <c r="QLG85" s="103"/>
      <c r="QLH85" s="103"/>
      <c r="QLI85" s="103"/>
      <c r="QLJ85" s="103"/>
      <c r="QLK85" s="103"/>
      <c r="QLL85" s="103"/>
      <c r="QLM85" s="103"/>
      <c r="QLN85" s="103"/>
      <c r="QLO85" s="103"/>
      <c r="QLP85" s="103"/>
      <c r="QLQ85" s="103"/>
      <c r="QLR85" s="103"/>
      <c r="QLS85" s="103"/>
      <c r="QLT85" s="103"/>
      <c r="QLU85" s="103"/>
      <c r="QLV85" s="103"/>
      <c r="QLW85" s="103"/>
      <c r="QLX85" s="103"/>
      <c r="QLY85" s="103"/>
      <c r="QLZ85" s="103"/>
      <c r="QMA85" s="103"/>
      <c r="QMB85" s="103"/>
      <c r="QMC85" s="103"/>
      <c r="QMD85" s="103"/>
      <c r="QME85" s="103"/>
      <c r="QMF85" s="103"/>
      <c r="QMG85" s="103"/>
      <c r="QMH85" s="103"/>
      <c r="QMI85" s="103"/>
      <c r="QMJ85" s="103"/>
      <c r="QMK85" s="103"/>
      <c r="QML85" s="103"/>
      <c r="QMM85" s="103"/>
      <c r="QMN85" s="103"/>
      <c r="QMO85" s="103"/>
      <c r="QMP85" s="103"/>
      <c r="QMQ85" s="103"/>
      <c r="QMR85" s="103"/>
      <c r="QMS85" s="103"/>
      <c r="QMT85" s="103"/>
      <c r="QMU85" s="103"/>
      <c r="QMV85" s="103"/>
      <c r="QMW85" s="103"/>
      <c r="QMX85" s="103"/>
      <c r="QMY85" s="103"/>
      <c r="QMZ85" s="103"/>
      <c r="QNA85" s="103"/>
      <c r="QNB85" s="103"/>
      <c r="QNC85" s="103"/>
      <c r="QND85" s="103"/>
      <c r="QNE85" s="103"/>
      <c r="QNF85" s="103"/>
      <c r="QNG85" s="103"/>
      <c r="QNH85" s="103"/>
      <c r="QNI85" s="103"/>
      <c r="QNJ85" s="103"/>
      <c r="QNK85" s="103"/>
      <c r="QNL85" s="103"/>
      <c r="QNM85" s="103"/>
      <c r="QNN85" s="103"/>
      <c r="QNO85" s="103"/>
      <c r="QNP85" s="103"/>
      <c r="QNQ85" s="103"/>
      <c r="QNR85" s="103"/>
      <c r="QNS85" s="103"/>
      <c r="QNT85" s="103"/>
      <c r="QNU85" s="103"/>
      <c r="QNV85" s="103"/>
      <c r="QNW85" s="103"/>
      <c r="QNX85" s="103"/>
      <c r="QNY85" s="103"/>
      <c r="QNZ85" s="103"/>
      <c r="QOA85" s="103"/>
      <c r="QOB85" s="103"/>
      <c r="QOC85" s="103"/>
      <c r="QOD85" s="103"/>
      <c r="QOE85" s="103"/>
      <c r="QOF85" s="103"/>
      <c r="QOG85" s="103"/>
      <c r="QOH85" s="103"/>
      <c r="QOI85" s="103"/>
      <c r="QOJ85" s="103"/>
      <c r="QOK85" s="103"/>
      <c r="QOL85" s="103"/>
      <c r="QOM85" s="103"/>
      <c r="QON85" s="103"/>
      <c r="QOO85" s="103"/>
      <c r="QOP85" s="103"/>
      <c r="QOQ85" s="103"/>
      <c r="QOR85" s="103"/>
      <c r="QOS85" s="103"/>
      <c r="QOT85" s="103"/>
      <c r="QOU85" s="103"/>
      <c r="QOV85" s="103"/>
      <c r="QOW85" s="103"/>
      <c r="QOX85" s="103"/>
      <c r="QOY85" s="103"/>
      <c r="QOZ85" s="103"/>
      <c r="QPA85" s="103"/>
      <c r="QPB85" s="103"/>
      <c r="QPC85" s="103"/>
      <c r="QPD85" s="103"/>
      <c r="QPE85" s="103"/>
      <c r="QPF85" s="103"/>
      <c r="QPG85" s="103"/>
      <c r="QPH85" s="103"/>
      <c r="QPI85" s="103"/>
      <c r="QPJ85" s="103"/>
      <c r="QPK85" s="103"/>
      <c r="QPL85" s="103"/>
      <c r="QPM85" s="103"/>
      <c r="QPN85" s="103"/>
      <c r="QPO85" s="103"/>
      <c r="QPP85" s="103"/>
      <c r="QPQ85" s="103"/>
      <c r="QPR85" s="103"/>
      <c r="QPS85" s="103"/>
      <c r="QPT85" s="103"/>
      <c r="QPU85" s="103"/>
      <c r="QPV85" s="103"/>
      <c r="QPW85" s="103"/>
      <c r="QPX85" s="103"/>
      <c r="QPY85" s="103"/>
      <c r="QPZ85" s="103"/>
      <c r="QQA85" s="103"/>
      <c r="QQB85" s="103"/>
      <c r="QQC85" s="103"/>
      <c r="QQD85" s="103"/>
      <c r="QQE85" s="103"/>
      <c r="QQF85" s="103"/>
      <c r="QQG85" s="103"/>
      <c r="QQH85" s="103"/>
      <c r="QQI85" s="103"/>
      <c r="QQJ85" s="103"/>
      <c r="QQK85" s="103"/>
      <c r="QQL85" s="103"/>
      <c r="QQM85" s="103"/>
      <c r="QQN85" s="103"/>
      <c r="QQO85" s="103"/>
      <c r="QQP85" s="103"/>
      <c r="QQQ85" s="103"/>
      <c r="QQR85" s="103"/>
      <c r="QQS85" s="103"/>
      <c r="QQT85" s="103"/>
      <c r="QQU85" s="103"/>
      <c r="QQV85" s="103"/>
      <c r="QQW85" s="103"/>
      <c r="QQX85" s="103"/>
      <c r="QQY85" s="103"/>
      <c r="QQZ85" s="103"/>
      <c r="QRA85" s="103"/>
      <c r="QRB85" s="103"/>
      <c r="QRC85" s="103"/>
      <c r="QRD85" s="103"/>
      <c r="QRE85" s="103"/>
      <c r="QRF85" s="103"/>
      <c r="QRG85" s="103"/>
      <c r="QRH85" s="103"/>
      <c r="QRI85" s="103"/>
      <c r="QRJ85" s="103"/>
      <c r="QRK85" s="103"/>
      <c r="QRL85" s="103"/>
      <c r="QRM85" s="103"/>
      <c r="QRN85" s="103"/>
      <c r="QRO85" s="103"/>
      <c r="QRP85" s="103"/>
      <c r="QRQ85" s="103"/>
      <c r="QRR85" s="103"/>
      <c r="QRS85" s="103"/>
      <c r="QRT85" s="103"/>
      <c r="QRU85" s="103"/>
      <c r="QRV85" s="103"/>
      <c r="QRW85" s="103"/>
      <c r="QRX85" s="103"/>
      <c r="QRY85" s="103"/>
      <c r="QRZ85" s="103"/>
      <c r="QSA85" s="103"/>
      <c r="QSB85" s="103"/>
      <c r="QSC85" s="103"/>
      <c r="QSD85" s="103"/>
      <c r="QSE85" s="103"/>
      <c r="QSF85" s="103"/>
      <c r="QSG85" s="103"/>
      <c r="QSH85" s="103"/>
      <c r="QSI85" s="103"/>
      <c r="QSJ85" s="103"/>
      <c r="QSK85" s="103"/>
      <c r="QSL85" s="103"/>
      <c r="QSM85" s="103"/>
      <c r="QSN85" s="103"/>
      <c r="QSO85" s="103"/>
      <c r="QSP85" s="103"/>
      <c r="QSQ85" s="103"/>
      <c r="QSR85" s="103"/>
      <c r="QSS85" s="103"/>
      <c r="QST85" s="103"/>
      <c r="QSU85" s="103"/>
      <c r="QSV85" s="103"/>
      <c r="QSW85" s="103"/>
      <c r="QSX85" s="103"/>
      <c r="QSY85" s="103"/>
      <c r="QSZ85" s="103"/>
      <c r="QTA85" s="103"/>
      <c r="QTB85" s="103"/>
      <c r="QTC85" s="103"/>
      <c r="QTD85" s="103"/>
      <c r="QTE85" s="103"/>
      <c r="QTF85" s="103"/>
      <c r="QTG85" s="103"/>
      <c r="QTH85" s="103"/>
      <c r="QTI85" s="103"/>
      <c r="QTJ85" s="103"/>
      <c r="QTK85" s="103"/>
      <c r="QTL85" s="103"/>
      <c r="QTM85" s="103"/>
      <c r="QTN85" s="103"/>
      <c r="QTO85" s="103"/>
      <c r="QTP85" s="103"/>
      <c r="QTQ85" s="103"/>
      <c r="QTR85" s="103"/>
      <c r="QTS85" s="103"/>
      <c r="QTT85" s="103"/>
      <c r="QTU85" s="103"/>
      <c r="QTV85" s="103"/>
      <c r="QTW85" s="103"/>
      <c r="QTX85" s="103"/>
      <c r="QTY85" s="103"/>
      <c r="QTZ85" s="103"/>
      <c r="QUA85" s="103"/>
      <c r="QUB85" s="103"/>
      <c r="QUC85" s="103"/>
      <c r="QUD85" s="103"/>
      <c r="QUE85" s="103"/>
      <c r="QUF85" s="103"/>
      <c r="QUG85" s="103"/>
      <c r="QUH85" s="103"/>
      <c r="QUI85" s="103"/>
      <c r="QUJ85" s="103"/>
      <c r="QUK85" s="103"/>
      <c r="QUL85" s="103"/>
      <c r="QUM85" s="103"/>
      <c r="QUN85" s="103"/>
      <c r="QUO85" s="103"/>
      <c r="QUP85" s="103"/>
      <c r="QUQ85" s="103"/>
      <c r="QUR85" s="103"/>
      <c r="QUS85" s="103"/>
      <c r="QUT85" s="103"/>
      <c r="QUU85" s="103"/>
      <c r="QUV85" s="103"/>
      <c r="QUW85" s="103"/>
      <c r="QUX85" s="103"/>
      <c r="QUY85" s="103"/>
      <c r="QUZ85" s="103"/>
      <c r="QVA85" s="103"/>
      <c r="QVB85" s="103"/>
      <c r="QVC85" s="103"/>
      <c r="QVD85" s="103"/>
      <c r="QVE85" s="103"/>
      <c r="QVF85" s="103"/>
      <c r="QVG85" s="103"/>
      <c r="QVH85" s="103"/>
      <c r="QVI85" s="103"/>
      <c r="QVJ85" s="103"/>
      <c r="QVK85" s="103"/>
      <c r="QVL85" s="103"/>
      <c r="QVM85" s="103"/>
      <c r="QVN85" s="103"/>
      <c r="QVO85" s="103"/>
      <c r="QVP85" s="103"/>
      <c r="QVQ85" s="103"/>
      <c r="QVR85" s="103"/>
      <c r="QVS85" s="103"/>
      <c r="QVT85" s="103"/>
      <c r="QVU85" s="103"/>
      <c r="QVV85" s="103"/>
      <c r="QVW85" s="103"/>
      <c r="QVX85" s="103"/>
      <c r="QVY85" s="103"/>
      <c r="QVZ85" s="103"/>
      <c r="QWA85" s="103"/>
      <c r="QWB85" s="103"/>
      <c r="QWC85" s="103"/>
      <c r="QWD85" s="103"/>
      <c r="QWE85" s="103"/>
      <c r="QWF85" s="103"/>
      <c r="QWG85" s="103"/>
      <c r="QWH85" s="103"/>
      <c r="QWI85" s="103"/>
      <c r="QWJ85" s="103"/>
      <c r="QWK85" s="103"/>
      <c r="QWL85" s="103"/>
      <c r="QWM85" s="103"/>
      <c r="QWN85" s="103"/>
      <c r="QWO85" s="103"/>
      <c r="QWP85" s="103"/>
      <c r="QWQ85" s="103"/>
      <c r="QWR85" s="103"/>
      <c r="QWS85" s="103"/>
      <c r="QWT85" s="103"/>
      <c r="QWU85" s="103"/>
      <c r="QWV85" s="103"/>
      <c r="QWW85" s="103"/>
      <c r="QWX85" s="103"/>
      <c r="QWY85" s="103"/>
      <c r="QWZ85" s="103"/>
      <c r="QXA85" s="103"/>
      <c r="QXB85" s="103"/>
      <c r="QXC85" s="103"/>
      <c r="QXD85" s="103"/>
      <c r="QXE85" s="103"/>
      <c r="QXF85" s="103"/>
      <c r="QXG85" s="103"/>
      <c r="QXH85" s="103"/>
      <c r="QXI85" s="103"/>
      <c r="QXJ85" s="103"/>
      <c r="QXK85" s="103"/>
      <c r="QXL85" s="103"/>
      <c r="QXM85" s="103"/>
      <c r="QXN85" s="103"/>
      <c r="QXO85" s="103"/>
      <c r="QXP85" s="103"/>
      <c r="QXQ85" s="103"/>
      <c r="QXR85" s="103"/>
      <c r="QXS85" s="103"/>
      <c r="QXT85" s="103"/>
      <c r="QXU85" s="103"/>
      <c r="QXV85" s="103"/>
      <c r="QXW85" s="103"/>
      <c r="QXX85" s="103"/>
      <c r="QXY85" s="103"/>
      <c r="QXZ85" s="103"/>
      <c r="QYA85" s="103"/>
      <c r="QYB85" s="103"/>
      <c r="QYC85" s="103"/>
      <c r="QYD85" s="103"/>
      <c r="QYE85" s="103"/>
      <c r="QYF85" s="103"/>
      <c r="QYG85" s="103"/>
      <c r="QYH85" s="103"/>
      <c r="QYI85" s="103"/>
      <c r="QYJ85" s="103"/>
      <c r="QYK85" s="103"/>
      <c r="QYL85" s="103"/>
      <c r="QYM85" s="103"/>
      <c r="QYN85" s="103"/>
      <c r="QYO85" s="103"/>
      <c r="QYP85" s="103"/>
      <c r="QYQ85" s="103"/>
      <c r="QYR85" s="103"/>
      <c r="QYS85" s="103"/>
      <c r="QYT85" s="103"/>
      <c r="QYU85" s="103"/>
      <c r="QYV85" s="103"/>
      <c r="QYW85" s="103"/>
      <c r="QYX85" s="103"/>
      <c r="QYY85" s="103"/>
      <c r="QYZ85" s="103"/>
      <c r="QZA85" s="103"/>
      <c r="QZB85" s="103"/>
      <c r="QZC85" s="103"/>
      <c r="QZD85" s="103"/>
      <c r="QZE85" s="103"/>
      <c r="QZF85" s="103"/>
      <c r="QZG85" s="103"/>
      <c r="QZH85" s="103"/>
      <c r="QZI85" s="103"/>
      <c r="QZJ85" s="103"/>
      <c r="QZK85" s="103"/>
      <c r="QZL85" s="103"/>
      <c r="QZM85" s="103"/>
      <c r="QZN85" s="103"/>
      <c r="QZO85" s="103"/>
      <c r="QZP85" s="103"/>
      <c r="QZQ85" s="103"/>
      <c r="QZR85" s="103"/>
      <c r="QZS85" s="103"/>
      <c r="QZT85" s="103"/>
      <c r="QZU85" s="103"/>
      <c r="QZV85" s="103"/>
      <c r="QZW85" s="103"/>
      <c r="QZX85" s="103"/>
      <c r="QZY85" s="103"/>
      <c r="QZZ85" s="103"/>
      <c r="RAA85" s="103"/>
      <c r="RAB85" s="103"/>
      <c r="RAC85" s="103"/>
      <c r="RAD85" s="103"/>
      <c r="RAE85" s="103"/>
      <c r="RAF85" s="103"/>
      <c r="RAG85" s="103"/>
      <c r="RAH85" s="103"/>
      <c r="RAI85" s="103"/>
      <c r="RAJ85" s="103"/>
      <c r="RAK85" s="103"/>
      <c r="RAL85" s="103"/>
      <c r="RAM85" s="103"/>
      <c r="RAN85" s="103"/>
      <c r="RAO85" s="103"/>
      <c r="RAP85" s="103"/>
      <c r="RAQ85" s="103"/>
      <c r="RAR85" s="103"/>
      <c r="RAS85" s="103"/>
      <c r="RAT85" s="103"/>
      <c r="RAU85" s="103"/>
      <c r="RAV85" s="103"/>
      <c r="RAW85" s="103"/>
      <c r="RAX85" s="103"/>
      <c r="RAY85" s="103"/>
      <c r="RAZ85" s="103"/>
      <c r="RBA85" s="103"/>
      <c r="RBB85" s="103"/>
      <c r="RBC85" s="103"/>
      <c r="RBD85" s="103"/>
      <c r="RBE85" s="103"/>
      <c r="RBF85" s="103"/>
      <c r="RBG85" s="103"/>
      <c r="RBH85" s="103"/>
      <c r="RBI85" s="103"/>
      <c r="RBJ85" s="103"/>
      <c r="RBK85" s="103"/>
      <c r="RBL85" s="103"/>
      <c r="RBM85" s="103"/>
      <c r="RBN85" s="103"/>
      <c r="RBO85" s="103"/>
      <c r="RBP85" s="103"/>
      <c r="RBQ85" s="103"/>
      <c r="RBR85" s="103"/>
      <c r="RBS85" s="103"/>
      <c r="RBT85" s="103"/>
      <c r="RBU85" s="103"/>
      <c r="RBV85" s="103"/>
      <c r="RBW85" s="103"/>
      <c r="RBX85" s="103"/>
      <c r="RBY85" s="103"/>
      <c r="RBZ85" s="103"/>
      <c r="RCA85" s="103"/>
      <c r="RCB85" s="103"/>
      <c r="RCC85" s="103"/>
      <c r="RCD85" s="103"/>
      <c r="RCE85" s="103"/>
      <c r="RCF85" s="103"/>
      <c r="RCG85" s="103"/>
      <c r="RCH85" s="103"/>
      <c r="RCI85" s="103"/>
      <c r="RCJ85" s="103"/>
      <c r="RCK85" s="103"/>
      <c r="RCL85" s="103"/>
      <c r="RCM85" s="103"/>
      <c r="RCN85" s="103"/>
      <c r="RCO85" s="103"/>
      <c r="RCP85" s="103"/>
      <c r="RCQ85" s="103"/>
      <c r="RCR85" s="103"/>
      <c r="RCS85" s="103"/>
      <c r="RCT85" s="103"/>
      <c r="RCU85" s="103"/>
      <c r="RCV85" s="103"/>
      <c r="RCW85" s="103"/>
      <c r="RCX85" s="103"/>
      <c r="RCY85" s="103"/>
      <c r="RCZ85" s="103"/>
      <c r="RDA85" s="103"/>
      <c r="RDB85" s="103"/>
      <c r="RDC85" s="103"/>
      <c r="RDD85" s="103"/>
      <c r="RDE85" s="103"/>
      <c r="RDF85" s="103"/>
      <c r="RDG85" s="103"/>
      <c r="RDH85" s="103"/>
      <c r="RDI85" s="103"/>
      <c r="RDJ85" s="103"/>
      <c r="RDK85" s="103"/>
      <c r="RDL85" s="103"/>
      <c r="RDM85" s="103"/>
      <c r="RDN85" s="103"/>
      <c r="RDO85" s="103"/>
      <c r="RDP85" s="103"/>
      <c r="RDQ85" s="103"/>
      <c r="RDR85" s="103"/>
      <c r="RDS85" s="103"/>
      <c r="RDT85" s="103"/>
      <c r="RDU85" s="103"/>
      <c r="RDV85" s="103"/>
      <c r="RDW85" s="103"/>
      <c r="RDX85" s="103"/>
      <c r="RDY85" s="103"/>
      <c r="RDZ85" s="103"/>
      <c r="REA85" s="103"/>
      <c r="REB85" s="103"/>
      <c r="REC85" s="103"/>
      <c r="RED85" s="103"/>
      <c r="REE85" s="103"/>
      <c r="REF85" s="103"/>
      <c r="REG85" s="103"/>
      <c r="REH85" s="103"/>
      <c r="REI85" s="103"/>
      <c r="REJ85" s="103"/>
      <c r="REK85" s="103"/>
      <c r="REL85" s="103"/>
      <c r="REM85" s="103"/>
      <c r="REN85" s="103"/>
      <c r="REO85" s="103"/>
      <c r="REP85" s="103"/>
      <c r="REQ85" s="103"/>
      <c r="RER85" s="103"/>
      <c r="RES85" s="103"/>
      <c r="RET85" s="103"/>
      <c r="REU85" s="103"/>
      <c r="REV85" s="103"/>
      <c r="REW85" s="103"/>
      <c r="REX85" s="103"/>
      <c r="REY85" s="103"/>
      <c r="REZ85" s="103"/>
      <c r="RFA85" s="103"/>
      <c r="RFB85" s="103"/>
      <c r="RFC85" s="103"/>
      <c r="RFD85" s="103"/>
      <c r="RFE85" s="103"/>
      <c r="RFF85" s="103"/>
      <c r="RFG85" s="103"/>
      <c r="RFH85" s="103"/>
      <c r="RFI85" s="103"/>
      <c r="RFJ85" s="103"/>
      <c r="RFK85" s="103"/>
      <c r="RFL85" s="103"/>
      <c r="RFM85" s="103"/>
      <c r="RFN85" s="103"/>
      <c r="RFO85" s="103"/>
      <c r="RFP85" s="103"/>
      <c r="RFQ85" s="103"/>
      <c r="RFR85" s="103"/>
      <c r="RFS85" s="103"/>
      <c r="RFT85" s="103"/>
      <c r="RFU85" s="103"/>
      <c r="RFV85" s="103"/>
      <c r="RFW85" s="103"/>
      <c r="RFX85" s="103"/>
      <c r="RFY85" s="103"/>
      <c r="RFZ85" s="103"/>
      <c r="RGA85" s="103"/>
      <c r="RGB85" s="103"/>
      <c r="RGC85" s="103"/>
      <c r="RGD85" s="103"/>
      <c r="RGE85" s="103"/>
      <c r="RGF85" s="103"/>
      <c r="RGG85" s="103"/>
      <c r="RGH85" s="103"/>
      <c r="RGI85" s="103"/>
      <c r="RGJ85" s="103"/>
      <c r="RGK85" s="103"/>
      <c r="RGL85" s="103"/>
      <c r="RGM85" s="103"/>
      <c r="RGN85" s="103"/>
      <c r="RGO85" s="103"/>
      <c r="RGP85" s="103"/>
      <c r="RGQ85" s="103"/>
      <c r="RGR85" s="103"/>
      <c r="RGS85" s="103"/>
      <c r="RGT85" s="103"/>
      <c r="RGU85" s="103"/>
      <c r="RGV85" s="103"/>
      <c r="RGW85" s="103"/>
      <c r="RGX85" s="103"/>
      <c r="RGY85" s="103"/>
      <c r="RGZ85" s="103"/>
      <c r="RHA85" s="103"/>
      <c r="RHB85" s="103"/>
      <c r="RHC85" s="103"/>
      <c r="RHD85" s="103"/>
      <c r="RHE85" s="103"/>
      <c r="RHF85" s="103"/>
      <c r="RHG85" s="103"/>
      <c r="RHH85" s="103"/>
      <c r="RHI85" s="103"/>
      <c r="RHJ85" s="103"/>
      <c r="RHK85" s="103"/>
      <c r="RHL85" s="103"/>
      <c r="RHM85" s="103"/>
      <c r="RHN85" s="103"/>
      <c r="RHO85" s="103"/>
      <c r="RHP85" s="103"/>
      <c r="RHQ85" s="103"/>
      <c r="RHR85" s="103"/>
      <c r="RHS85" s="103"/>
      <c r="RHT85" s="103"/>
      <c r="RHU85" s="103"/>
      <c r="RHV85" s="103"/>
      <c r="RHW85" s="103"/>
      <c r="RHX85" s="103"/>
      <c r="RHY85" s="103"/>
      <c r="RHZ85" s="103"/>
      <c r="RIA85" s="103"/>
      <c r="RIB85" s="103"/>
      <c r="RIC85" s="103"/>
      <c r="RID85" s="103"/>
      <c r="RIE85" s="103"/>
      <c r="RIF85" s="103"/>
      <c r="RIG85" s="103"/>
      <c r="RIH85" s="103"/>
      <c r="RII85" s="103"/>
      <c r="RIJ85" s="103"/>
      <c r="RIK85" s="103"/>
      <c r="RIL85" s="103"/>
      <c r="RIM85" s="103"/>
      <c r="RIN85" s="103"/>
      <c r="RIO85" s="103"/>
      <c r="RIP85" s="103"/>
      <c r="RIQ85" s="103"/>
      <c r="RIR85" s="103"/>
      <c r="RIS85" s="103"/>
      <c r="RIT85" s="103"/>
      <c r="RIU85" s="103"/>
      <c r="RIV85" s="103"/>
      <c r="RIW85" s="103"/>
      <c r="RIX85" s="103"/>
      <c r="RIY85" s="103"/>
      <c r="RIZ85" s="103"/>
      <c r="RJA85" s="103"/>
      <c r="RJB85" s="103"/>
      <c r="RJC85" s="103"/>
      <c r="RJD85" s="103"/>
      <c r="RJE85" s="103"/>
      <c r="RJF85" s="103"/>
      <c r="RJG85" s="103"/>
      <c r="RJH85" s="103"/>
      <c r="RJI85" s="103"/>
      <c r="RJJ85" s="103"/>
      <c r="RJK85" s="103"/>
      <c r="RJL85" s="103"/>
      <c r="RJM85" s="103"/>
      <c r="RJN85" s="103"/>
      <c r="RJO85" s="103"/>
      <c r="RJP85" s="103"/>
      <c r="RJQ85" s="103"/>
      <c r="RJR85" s="103"/>
      <c r="RJS85" s="103"/>
      <c r="RJT85" s="103"/>
      <c r="RJU85" s="103"/>
      <c r="RJV85" s="103"/>
      <c r="RJW85" s="103"/>
      <c r="RJX85" s="103"/>
      <c r="RJY85" s="103"/>
      <c r="RJZ85" s="103"/>
      <c r="RKA85" s="103"/>
      <c r="RKB85" s="103"/>
      <c r="RKC85" s="103"/>
      <c r="RKD85" s="103"/>
      <c r="RKE85" s="103"/>
      <c r="RKF85" s="103"/>
      <c r="RKG85" s="103"/>
      <c r="RKH85" s="103"/>
      <c r="RKI85" s="103"/>
      <c r="RKJ85" s="103"/>
      <c r="RKK85" s="103"/>
      <c r="RKL85" s="103"/>
      <c r="RKM85" s="103"/>
      <c r="RKN85" s="103"/>
      <c r="RKO85" s="103"/>
      <c r="RKP85" s="103"/>
      <c r="RKQ85" s="103"/>
      <c r="RKR85" s="103"/>
      <c r="RKS85" s="103"/>
      <c r="RKT85" s="103"/>
      <c r="RKU85" s="103"/>
      <c r="RKV85" s="103"/>
      <c r="RKW85" s="103"/>
      <c r="RKX85" s="103"/>
      <c r="RKY85" s="103"/>
      <c r="RKZ85" s="103"/>
      <c r="RLA85" s="103"/>
      <c r="RLB85" s="103"/>
      <c r="RLC85" s="103"/>
      <c r="RLD85" s="103"/>
      <c r="RLE85" s="103"/>
      <c r="RLF85" s="103"/>
      <c r="RLG85" s="103"/>
      <c r="RLH85" s="103"/>
      <c r="RLI85" s="103"/>
      <c r="RLJ85" s="103"/>
      <c r="RLK85" s="103"/>
      <c r="RLL85" s="103"/>
      <c r="RLM85" s="103"/>
      <c r="RLN85" s="103"/>
      <c r="RLO85" s="103"/>
      <c r="RLP85" s="103"/>
      <c r="RLQ85" s="103"/>
      <c r="RLR85" s="103"/>
      <c r="RLS85" s="103"/>
      <c r="RLT85" s="103"/>
      <c r="RLU85" s="103"/>
      <c r="RLV85" s="103"/>
      <c r="RLW85" s="103"/>
      <c r="RLX85" s="103"/>
      <c r="RLY85" s="103"/>
      <c r="RLZ85" s="103"/>
      <c r="RMA85" s="103"/>
      <c r="RMB85" s="103"/>
      <c r="RMC85" s="103"/>
      <c r="RMD85" s="103"/>
      <c r="RME85" s="103"/>
      <c r="RMF85" s="103"/>
      <c r="RMG85" s="103"/>
      <c r="RMH85" s="103"/>
      <c r="RMI85" s="103"/>
      <c r="RMJ85" s="103"/>
      <c r="RMK85" s="103"/>
      <c r="RML85" s="103"/>
      <c r="RMM85" s="103"/>
      <c r="RMN85" s="103"/>
      <c r="RMO85" s="103"/>
      <c r="RMP85" s="103"/>
      <c r="RMQ85" s="103"/>
      <c r="RMR85" s="103"/>
      <c r="RMS85" s="103"/>
      <c r="RMT85" s="103"/>
      <c r="RMU85" s="103"/>
      <c r="RMV85" s="103"/>
      <c r="RMW85" s="103"/>
      <c r="RMX85" s="103"/>
      <c r="RMY85" s="103"/>
      <c r="RMZ85" s="103"/>
      <c r="RNA85" s="103"/>
      <c r="RNB85" s="103"/>
      <c r="RNC85" s="103"/>
      <c r="RND85" s="103"/>
      <c r="RNE85" s="103"/>
      <c r="RNF85" s="103"/>
      <c r="RNG85" s="103"/>
      <c r="RNH85" s="103"/>
      <c r="RNI85" s="103"/>
      <c r="RNJ85" s="103"/>
      <c r="RNK85" s="103"/>
      <c r="RNL85" s="103"/>
      <c r="RNM85" s="103"/>
      <c r="RNN85" s="103"/>
      <c r="RNO85" s="103"/>
      <c r="RNP85" s="103"/>
      <c r="RNQ85" s="103"/>
      <c r="RNR85" s="103"/>
      <c r="RNS85" s="103"/>
      <c r="RNT85" s="103"/>
      <c r="RNU85" s="103"/>
      <c r="RNV85" s="103"/>
      <c r="RNW85" s="103"/>
      <c r="RNX85" s="103"/>
      <c r="RNY85" s="103"/>
      <c r="RNZ85" s="103"/>
      <c r="ROA85" s="103"/>
      <c r="ROB85" s="103"/>
      <c r="ROC85" s="103"/>
      <c r="ROD85" s="103"/>
      <c r="ROE85" s="103"/>
      <c r="ROF85" s="103"/>
      <c r="ROG85" s="103"/>
      <c r="ROH85" s="103"/>
      <c r="ROI85" s="103"/>
      <c r="ROJ85" s="103"/>
      <c r="ROK85" s="103"/>
      <c r="ROL85" s="103"/>
      <c r="ROM85" s="103"/>
      <c r="RON85" s="103"/>
      <c r="ROO85" s="103"/>
      <c r="ROP85" s="103"/>
      <c r="ROQ85" s="103"/>
      <c r="ROR85" s="103"/>
      <c r="ROS85" s="103"/>
      <c r="ROT85" s="103"/>
      <c r="ROU85" s="103"/>
      <c r="ROV85" s="103"/>
      <c r="ROW85" s="103"/>
      <c r="ROX85" s="103"/>
      <c r="ROY85" s="103"/>
      <c r="ROZ85" s="103"/>
      <c r="RPA85" s="103"/>
      <c r="RPB85" s="103"/>
      <c r="RPC85" s="103"/>
      <c r="RPD85" s="103"/>
      <c r="RPE85" s="103"/>
      <c r="RPF85" s="103"/>
      <c r="RPG85" s="103"/>
      <c r="RPH85" s="103"/>
      <c r="RPI85" s="103"/>
      <c r="RPJ85" s="103"/>
      <c r="RPK85" s="103"/>
      <c r="RPL85" s="103"/>
      <c r="RPM85" s="103"/>
      <c r="RPN85" s="103"/>
      <c r="RPO85" s="103"/>
      <c r="RPP85" s="103"/>
      <c r="RPQ85" s="103"/>
      <c r="RPR85" s="103"/>
      <c r="RPS85" s="103"/>
      <c r="RPT85" s="103"/>
      <c r="RPU85" s="103"/>
      <c r="RPV85" s="103"/>
      <c r="RPW85" s="103"/>
      <c r="RPX85" s="103"/>
      <c r="RPY85" s="103"/>
      <c r="RPZ85" s="103"/>
      <c r="RQA85" s="103"/>
      <c r="RQB85" s="103"/>
      <c r="RQC85" s="103"/>
      <c r="RQD85" s="103"/>
      <c r="RQE85" s="103"/>
      <c r="RQF85" s="103"/>
      <c r="RQG85" s="103"/>
      <c r="RQH85" s="103"/>
      <c r="RQI85" s="103"/>
      <c r="RQJ85" s="103"/>
      <c r="RQK85" s="103"/>
      <c r="RQL85" s="103"/>
      <c r="RQM85" s="103"/>
      <c r="RQN85" s="103"/>
      <c r="RQO85" s="103"/>
      <c r="RQP85" s="103"/>
      <c r="RQQ85" s="103"/>
      <c r="RQR85" s="103"/>
      <c r="RQS85" s="103"/>
      <c r="RQT85" s="103"/>
      <c r="RQU85" s="103"/>
      <c r="RQV85" s="103"/>
      <c r="RQW85" s="103"/>
      <c r="RQX85" s="103"/>
      <c r="RQY85" s="103"/>
      <c r="RQZ85" s="103"/>
      <c r="RRA85" s="103"/>
      <c r="RRB85" s="103"/>
      <c r="RRC85" s="103"/>
      <c r="RRD85" s="103"/>
      <c r="RRE85" s="103"/>
      <c r="RRF85" s="103"/>
      <c r="RRG85" s="103"/>
      <c r="RRH85" s="103"/>
      <c r="RRI85" s="103"/>
      <c r="RRJ85" s="103"/>
      <c r="RRK85" s="103"/>
      <c r="RRL85" s="103"/>
      <c r="RRM85" s="103"/>
      <c r="RRN85" s="103"/>
      <c r="RRO85" s="103"/>
      <c r="RRP85" s="103"/>
      <c r="RRQ85" s="103"/>
      <c r="RRR85" s="103"/>
      <c r="RRS85" s="103"/>
      <c r="RRT85" s="103"/>
      <c r="RRU85" s="103"/>
      <c r="RRV85" s="103"/>
      <c r="RRW85" s="103"/>
      <c r="RRX85" s="103"/>
      <c r="RRY85" s="103"/>
      <c r="RRZ85" s="103"/>
      <c r="RSA85" s="103"/>
      <c r="RSB85" s="103"/>
      <c r="RSC85" s="103"/>
      <c r="RSD85" s="103"/>
      <c r="RSE85" s="103"/>
      <c r="RSF85" s="103"/>
      <c r="RSG85" s="103"/>
      <c r="RSH85" s="103"/>
      <c r="RSI85" s="103"/>
      <c r="RSJ85" s="103"/>
      <c r="RSK85" s="103"/>
      <c r="RSL85" s="103"/>
      <c r="RSM85" s="103"/>
      <c r="RSN85" s="103"/>
      <c r="RSO85" s="103"/>
      <c r="RSP85" s="103"/>
      <c r="RSQ85" s="103"/>
      <c r="RSR85" s="103"/>
      <c r="RSS85" s="103"/>
      <c r="RST85" s="103"/>
      <c r="RSU85" s="103"/>
      <c r="RSV85" s="103"/>
      <c r="RSW85" s="103"/>
      <c r="RSX85" s="103"/>
      <c r="RSY85" s="103"/>
      <c r="RSZ85" s="103"/>
      <c r="RTA85" s="103"/>
      <c r="RTB85" s="103"/>
      <c r="RTC85" s="103"/>
      <c r="RTD85" s="103"/>
      <c r="RTE85" s="103"/>
      <c r="RTF85" s="103"/>
      <c r="RTG85" s="103"/>
      <c r="RTH85" s="103"/>
      <c r="RTI85" s="103"/>
      <c r="RTJ85" s="103"/>
      <c r="RTK85" s="103"/>
      <c r="RTL85" s="103"/>
      <c r="RTM85" s="103"/>
      <c r="RTN85" s="103"/>
      <c r="RTO85" s="103"/>
      <c r="RTP85" s="103"/>
      <c r="RTQ85" s="103"/>
      <c r="RTR85" s="103"/>
      <c r="RTS85" s="103"/>
      <c r="RTT85" s="103"/>
      <c r="RTU85" s="103"/>
      <c r="RTV85" s="103"/>
      <c r="RTW85" s="103"/>
      <c r="RTX85" s="103"/>
      <c r="RTY85" s="103"/>
      <c r="RTZ85" s="103"/>
      <c r="RUA85" s="103"/>
      <c r="RUB85" s="103"/>
      <c r="RUC85" s="103"/>
      <c r="RUD85" s="103"/>
      <c r="RUE85" s="103"/>
      <c r="RUF85" s="103"/>
      <c r="RUG85" s="103"/>
      <c r="RUH85" s="103"/>
      <c r="RUI85" s="103"/>
      <c r="RUJ85" s="103"/>
      <c r="RUK85" s="103"/>
      <c r="RUL85" s="103"/>
      <c r="RUM85" s="103"/>
      <c r="RUN85" s="103"/>
      <c r="RUO85" s="103"/>
      <c r="RUP85" s="103"/>
      <c r="RUQ85" s="103"/>
      <c r="RUR85" s="103"/>
      <c r="RUS85" s="103"/>
      <c r="RUT85" s="103"/>
      <c r="RUU85" s="103"/>
      <c r="RUV85" s="103"/>
      <c r="RUW85" s="103"/>
      <c r="RUX85" s="103"/>
      <c r="RUY85" s="103"/>
      <c r="RUZ85" s="103"/>
      <c r="RVA85" s="103"/>
      <c r="RVB85" s="103"/>
      <c r="RVC85" s="103"/>
      <c r="RVD85" s="103"/>
      <c r="RVE85" s="103"/>
      <c r="RVF85" s="103"/>
      <c r="RVG85" s="103"/>
      <c r="RVH85" s="103"/>
      <c r="RVI85" s="103"/>
      <c r="RVJ85" s="103"/>
      <c r="RVK85" s="103"/>
      <c r="RVL85" s="103"/>
      <c r="RVM85" s="103"/>
      <c r="RVN85" s="103"/>
      <c r="RVO85" s="103"/>
      <c r="RVP85" s="103"/>
      <c r="RVQ85" s="103"/>
      <c r="RVR85" s="103"/>
      <c r="RVS85" s="103"/>
      <c r="RVT85" s="103"/>
      <c r="RVU85" s="103"/>
      <c r="RVV85" s="103"/>
      <c r="RVW85" s="103"/>
      <c r="RVX85" s="103"/>
      <c r="RVY85" s="103"/>
      <c r="RVZ85" s="103"/>
      <c r="RWA85" s="103"/>
      <c r="RWB85" s="103"/>
      <c r="RWC85" s="103"/>
      <c r="RWD85" s="103"/>
      <c r="RWE85" s="103"/>
      <c r="RWF85" s="103"/>
      <c r="RWG85" s="103"/>
      <c r="RWH85" s="103"/>
      <c r="RWI85" s="103"/>
      <c r="RWJ85" s="103"/>
      <c r="RWK85" s="103"/>
      <c r="RWL85" s="103"/>
      <c r="RWM85" s="103"/>
      <c r="RWN85" s="103"/>
      <c r="RWO85" s="103"/>
      <c r="RWP85" s="103"/>
      <c r="RWQ85" s="103"/>
      <c r="RWR85" s="103"/>
      <c r="RWS85" s="103"/>
      <c r="RWT85" s="103"/>
      <c r="RWU85" s="103"/>
      <c r="RWV85" s="103"/>
      <c r="RWW85" s="103"/>
      <c r="RWX85" s="103"/>
      <c r="RWY85" s="103"/>
      <c r="RWZ85" s="103"/>
      <c r="RXA85" s="103"/>
      <c r="RXB85" s="103"/>
      <c r="RXC85" s="103"/>
      <c r="RXD85" s="103"/>
      <c r="RXE85" s="103"/>
      <c r="RXF85" s="103"/>
      <c r="RXG85" s="103"/>
      <c r="RXH85" s="103"/>
      <c r="RXI85" s="103"/>
      <c r="RXJ85" s="103"/>
      <c r="RXK85" s="103"/>
      <c r="RXL85" s="103"/>
      <c r="RXM85" s="103"/>
      <c r="RXN85" s="103"/>
      <c r="RXO85" s="103"/>
      <c r="RXP85" s="103"/>
      <c r="RXQ85" s="103"/>
      <c r="RXR85" s="103"/>
      <c r="RXS85" s="103"/>
      <c r="RXT85" s="103"/>
      <c r="RXU85" s="103"/>
      <c r="RXV85" s="103"/>
      <c r="RXW85" s="103"/>
      <c r="RXX85" s="103"/>
      <c r="RXY85" s="103"/>
      <c r="RXZ85" s="103"/>
      <c r="RYA85" s="103"/>
      <c r="RYB85" s="103"/>
      <c r="RYC85" s="103"/>
      <c r="RYD85" s="103"/>
      <c r="RYE85" s="103"/>
      <c r="RYF85" s="103"/>
      <c r="RYG85" s="103"/>
      <c r="RYH85" s="103"/>
      <c r="RYI85" s="103"/>
      <c r="RYJ85" s="103"/>
      <c r="RYK85" s="103"/>
      <c r="RYL85" s="103"/>
      <c r="RYM85" s="103"/>
      <c r="RYN85" s="103"/>
      <c r="RYO85" s="103"/>
      <c r="RYP85" s="103"/>
      <c r="RYQ85" s="103"/>
      <c r="RYR85" s="103"/>
      <c r="RYS85" s="103"/>
      <c r="RYT85" s="103"/>
      <c r="RYU85" s="103"/>
      <c r="RYV85" s="103"/>
      <c r="RYW85" s="103"/>
      <c r="RYX85" s="103"/>
      <c r="RYY85" s="103"/>
      <c r="RYZ85" s="103"/>
      <c r="RZA85" s="103"/>
      <c r="RZB85" s="103"/>
      <c r="RZC85" s="103"/>
      <c r="RZD85" s="103"/>
      <c r="RZE85" s="103"/>
      <c r="RZF85" s="103"/>
      <c r="RZG85" s="103"/>
      <c r="RZH85" s="103"/>
      <c r="RZI85" s="103"/>
      <c r="RZJ85" s="103"/>
      <c r="RZK85" s="103"/>
      <c r="RZL85" s="103"/>
      <c r="RZM85" s="103"/>
      <c r="RZN85" s="103"/>
      <c r="RZO85" s="103"/>
      <c r="RZP85" s="103"/>
      <c r="RZQ85" s="103"/>
      <c r="RZR85" s="103"/>
      <c r="RZS85" s="103"/>
      <c r="RZT85" s="103"/>
      <c r="RZU85" s="103"/>
      <c r="RZV85" s="103"/>
      <c r="RZW85" s="103"/>
      <c r="RZX85" s="103"/>
      <c r="RZY85" s="103"/>
      <c r="RZZ85" s="103"/>
      <c r="SAA85" s="103"/>
      <c r="SAB85" s="103"/>
      <c r="SAC85" s="103"/>
      <c r="SAD85" s="103"/>
      <c r="SAE85" s="103"/>
      <c r="SAF85" s="103"/>
      <c r="SAG85" s="103"/>
      <c r="SAH85" s="103"/>
      <c r="SAI85" s="103"/>
      <c r="SAJ85" s="103"/>
      <c r="SAK85" s="103"/>
      <c r="SAL85" s="103"/>
      <c r="SAM85" s="103"/>
      <c r="SAN85" s="103"/>
      <c r="SAO85" s="103"/>
      <c r="SAP85" s="103"/>
      <c r="SAQ85" s="103"/>
      <c r="SAR85" s="103"/>
      <c r="SAS85" s="103"/>
      <c r="SAT85" s="103"/>
      <c r="SAU85" s="103"/>
      <c r="SAV85" s="103"/>
      <c r="SAW85" s="103"/>
      <c r="SAX85" s="103"/>
      <c r="SAY85" s="103"/>
      <c r="SAZ85" s="103"/>
      <c r="SBA85" s="103"/>
      <c r="SBB85" s="103"/>
      <c r="SBC85" s="103"/>
      <c r="SBD85" s="103"/>
      <c r="SBE85" s="103"/>
      <c r="SBF85" s="103"/>
      <c r="SBG85" s="103"/>
      <c r="SBH85" s="103"/>
      <c r="SBI85" s="103"/>
      <c r="SBJ85" s="103"/>
      <c r="SBK85" s="103"/>
      <c r="SBL85" s="103"/>
      <c r="SBM85" s="103"/>
      <c r="SBN85" s="103"/>
      <c r="SBO85" s="103"/>
      <c r="SBP85" s="103"/>
      <c r="SBQ85" s="103"/>
      <c r="SBR85" s="103"/>
      <c r="SBS85" s="103"/>
      <c r="SBT85" s="103"/>
      <c r="SBU85" s="103"/>
      <c r="SBV85" s="103"/>
      <c r="SBW85" s="103"/>
      <c r="SBX85" s="103"/>
      <c r="SBY85" s="103"/>
      <c r="SBZ85" s="103"/>
      <c r="SCA85" s="103"/>
      <c r="SCB85" s="103"/>
      <c r="SCC85" s="103"/>
      <c r="SCD85" s="103"/>
      <c r="SCE85" s="103"/>
      <c r="SCF85" s="103"/>
      <c r="SCG85" s="103"/>
      <c r="SCH85" s="103"/>
      <c r="SCI85" s="103"/>
      <c r="SCJ85" s="103"/>
      <c r="SCK85" s="103"/>
      <c r="SCL85" s="103"/>
      <c r="SCM85" s="103"/>
      <c r="SCN85" s="103"/>
      <c r="SCO85" s="103"/>
      <c r="SCP85" s="103"/>
      <c r="SCQ85" s="103"/>
      <c r="SCR85" s="103"/>
      <c r="SCS85" s="103"/>
      <c r="SCT85" s="103"/>
      <c r="SCU85" s="103"/>
      <c r="SCV85" s="103"/>
      <c r="SCW85" s="103"/>
      <c r="SCX85" s="103"/>
      <c r="SCY85" s="103"/>
      <c r="SCZ85" s="103"/>
      <c r="SDA85" s="103"/>
      <c r="SDB85" s="103"/>
      <c r="SDC85" s="103"/>
      <c r="SDD85" s="103"/>
      <c r="SDE85" s="103"/>
      <c r="SDF85" s="103"/>
      <c r="SDG85" s="103"/>
      <c r="SDH85" s="103"/>
      <c r="SDI85" s="103"/>
      <c r="SDJ85" s="103"/>
      <c r="SDK85" s="103"/>
      <c r="SDL85" s="103"/>
      <c r="SDM85" s="103"/>
      <c r="SDN85" s="103"/>
      <c r="SDO85" s="103"/>
      <c r="SDP85" s="103"/>
      <c r="SDQ85" s="103"/>
      <c r="SDR85" s="103"/>
      <c r="SDS85" s="103"/>
      <c r="SDT85" s="103"/>
      <c r="SDU85" s="103"/>
      <c r="SDV85" s="103"/>
      <c r="SDW85" s="103"/>
      <c r="SDX85" s="103"/>
      <c r="SDY85" s="103"/>
      <c r="SDZ85" s="103"/>
      <c r="SEA85" s="103"/>
      <c r="SEB85" s="103"/>
      <c r="SEC85" s="103"/>
      <c r="SED85" s="103"/>
      <c r="SEE85" s="103"/>
      <c r="SEF85" s="103"/>
      <c r="SEG85" s="103"/>
      <c r="SEH85" s="103"/>
      <c r="SEI85" s="103"/>
      <c r="SEJ85" s="103"/>
      <c r="SEK85" s="103"/>
      <c r="SEL85" s="103"/>
      <c r="SEM85" s="103"/>
      <c r="SEN85" s="103"/>
      <c r="SEO85" s="103"/>
      <c r="SEP85" s="103"/>
      <c r="SEQ85" s="103"/>
      <c r="SER85" s="103"/>
      <c r="SES85" s="103"/>
      <c r="SET85" s="103"/>
      <c r="SEU85" s="103"/>
      <c r="SEV85" s="103"/>
      <c r="SEW85" s="103"/>
      <c r="SEX85" s="103"/>
      <c r="SEY85" s="103"/>
      <c r="SEZ85" s="103"/>
      <c r="SFA85" s="103"/>
      <c r="SFB85" s="103"/>
      <c r="SFC85" s="103"/>
      <c r="SFD85" s="103"/>
      <c r="SFE85" s="103"/>
      <c r="SFF85" s="103"/>
      <c r="SFG85" s="103"/>
      <c r="SFH85" s="103"/>
      <c r="SFI85" s="103"/>
      <c r="SFJ85" s="103"/>
      <c r="SFK85" s="103"/>
      <c r="SFL85" s="103"/>
      <c r="SFM85" s="103"/>
      <c r="SFN85" s="103"/>
      <c r="SFO85" s="103"/>
      <c r="SFP85" s="103"/>
      <c r="SFQ85" s="103"/>
      <c r="SFR85" s="103"/>
      <c r="SFS85" s="103"/>
      <c r="SFT85" s="103"/>
      <c r="SFU85" s="103"/>
      <c r="SFV85" s="103"/>
      <c r="SFW85" s="103"/>
      <c r="SFX85" s="103"/>
      <c r="SFY85" s="103"/>
      <c r="SFZ85" s="103"/>
      <c r="SGA85" s="103"/>
      <c r="SGB85" s="103"/>
      <c r="SGC85" s="103"/>
      <c r="SGD85" s="103"/>
      <c r="SGE85" s="103"/>
      <c r="SGF85" s="103"/>
      <c r="SGG85" s="103"/>
      <c r="SGH85" s="103"/>
      <c r="SGI85" s="103"/>
      <c r="SGJ85" s="103"/>
      <c r="SGK85" s="103"/>
      <c r="SGL85" s="103"/>
      <c r="SGM85" s="103"/>
      <c r="SGN85" s="103"/>
      <c r="SGO85" s="103"/>
      <c r="SGP85" s="103"/>
      <c r="SGQ85" s="103"/>
      <c r="SGR85" s="103"/>
      <c r="SGS85" s="103"/>
      <c r="SGT85" s="103"/>
      <c r="SGU85" s="103"/>
      <c r="SGV85" s="103"/>
      <c r="SGW85" s="103"/>
      <c r="SGX85" s="103"/>
      <c r="SGY85" s="103"/>
      <c r="SGZ85" s="103"/>
      <c r="SHA85" s="103"/>
      <c r="SHB85" s="103"/>
      <c r="SHC85" s="103"/>
      <c r="SHD85" s="103"/>
      <c r="SHE85" s="103"/>
      <c r="SHF85" s="103"/>
      <c r="SHG85" s="103"/>
      <c r="SHH85" s="103"/>
      <c r="SHI85" s="103"/>
      <c r="SHJ85" s="103"/>
      <c r="SHK85" s="103"/>
      <c r="SHL85" s="103"/>
      <c r="SHM85" s="103"/>
      <c r="SHN85" s="103"/>
      <c r="SHO85" s="103"/>
      <c r="SHP85" s="103"/>
      <c r="SHQ85" s="103"/>
      <c r="SHR85" s="103"/>
      <c r="SHS85" s="103"/>
      <c r="SHT85" s="103"/>
      <c r="SHU85" s="103"/>
      <c r="SHV85" s="103"/>
      <c r="SHW85" s="103"/>
      <c r="SHX85" s="103"/>
      <c r="SHY85" s="103"/>
      <c r="SHZ85" s="103"/>
      <c r="SIA85" s="103"/>
      <c r="SIB85" s="103"/>
      <c r="SIC85" s="103"/>
      <c r="SID85" s="103"/>
      <c r="SIE85" s="103"/>
      <c r="SIF85" s="103"/>
      <c r="SIG85" s="103"/>
      <c r="SIH85" s="103"/>
      <c r="SII85" s="103"/>
      <c r="SIJ85" s="103"/>
      <c r="SIK85" s="103"/>
      <c r="SIL85" s="103"/>
      <c r="SIM85" s="103"/>
      <c r="SIN85" s="103"/>
      <c r="SIO85" s="103"/>
      <c r="SIP85" s="103"/>
      <c r="SIQ85" s="103"/>
      <c r="SIR85" s="103"/>
      <c r="SIS85" s="103"/>
      <c r="SIT85" s="103"/>
      <c r="SIU85" s="103"/>
      <c r="SIV85" s="103"/>
      <c r="SIW85" s="103"/>
      <c r="SIX85" s="103"/>
      <c r="SIY85" s="103"/>
      <c r="SIZ85" s="103"/>
      <c r="SJA85" s="103"/>
      <c r="SJB85" s="103"/>
      <c r="SJC85" s="103"/>
      <c r="SJD85" s="103"/>
      <c r="SJE85" s="103"/>
      <c r="SJF85" s="103"/>
      <c r="SJG85" s="103"/>
      <c r="SJH85" s="103"/>
      <c r="SJI85" s="103"/>
      <c r="SJJ85" s="103"/>
      <c r="SJK85" s="103"/>
      <c r="SJL85" s="103"/>
      <c r="SJM85" s="103"/>
      <c r="SJN85" s="103"/>
      <c r="SJO85" s="103"/>
      <c r="SJP85" s="103"/>
      <c r="SJQ85" s="103"/>
      <c r="SJR85" s="103"/>
      <c r="SJS85" s="103"/>
      <c r="SJT85" s="103"/>
      <c r="SJU85" s="103"/>
      <c r="SJV85" s="103"/>
      <c r="SJW85" s="103"/>
      <c r="SJX85" s="103"/>
      <c r="SJY85" s="103"/>
      <c r="SJZ85" s="103"/>
      <c r="SKA85" s="103"/>
      <c r="SKB85" s="103"/>
      <c r="SKC85" s="103"/>
      <c r="SKD85" s="103"/>
      <c r="SKE85" s="103"/>
      <c r="SKF85" s="103"/>
      <c r="SKG85" s="103"/>
      <c r="SKH85" s="103"/>
      <c r="SKI85" s="103"/>
      <c r="SKJ85" s="103"/>
      <c r="SKK85" s="103"/>
      <c r="SKL85" s="103"/>
      <c r="SKM85" s="103"/>
      <c r="SKN85" s="103"/>
      <c r="SKO85" s="103"/>
      <c r="SKP85" s="103"/>
      <c r="SKQ85" s="103"/>
      <c r="SKR85" s="103"/>
      <c r="SKS85" s="103"/>
      <c r="SKT85" s="103"/>
      <c r="SKU85" s="103"/>
      <c r="SKV85" s="103"/>
      <c r="SKW85" s="103"/>
      <c r="SKX85" s="103"/>
      <c r="SKY85" s="103"/>
      <c r="SKZ85" s="103"/>
      <c r="SLA85" s="103"/>
      <c r="SLB85" s="103"/>
      <c r="SLC85" s="103"/>
      <c r="SLD85" s="103"/>
      <c r="SLE85" s="103"/>
      <c r="SLF85" s="103"/>
      <c r="SLG85" s="103"/>
      <c r="SLH85" s="103"/>
      <c r="SLI85" s="103"/>
      <c r="SLJ85" s="103"/>
      <c r="SLK85" s="103"/>
      <c r="SLL85" s="103"/>
      <c r="SLM85" s="103"/>
      <c r="SLN85" s="103"/>
      <c r="SLO85" s="103"/>
      <c r="SLP85" s="103"/>
      <c r="SLQ85" s="103"/>
      <c r="SLR85" s="103"/>
      <c r="SLS85" s="103"/>
      <c r="SLT85" s="103"/>
      <c r="SLU85" s="103"/>
      <c r="SLV85" s="103"/>
      <c r="SLW85" s="103"/>
      <c r="SLX85" s="103"/>
      <c r="SLY85" s="103"/>
      <c r="SLZ85" s="103"/>
      <c r="SMA85" s="103"/>
      <c r="SMB85" s="103"/>
      <c r="SMC85" s="103"/>
      <c r="SMD85" s="103"/>
      <c r="SME85" s="103"/>
      <c r="SMF85" s="103"/>
      <c r="SMG85" s="103"/>
      <c r="SMH85" s="103"/>
      <c r="SMI85" s="103"/>
      <c r="SMJ85" s="103"/>
      <c r="SMK85" s="103"/>
      <c r="SML85" s="103"/>
      <c r="SMM85" s="103"/>
      <c r="SMN85" s="103"/>
      <c r="SMO85" s="103"/>
      <c r="SMP85" s="103"/>
      <c r="SMQ85" s="103"/>
      <c r="SMR85" s="103"/>
      <c r="SMS85" s="103"/>
      <c r="SMT85" s="103"/>
      <c r="SMU85" s="103"/>
      <c r="SMV85" s="103"/>
      <c r="SMW85" s="103"/>
      <c r="SMX85" s="103"/>
      <c r="SMY85" s="103"/>
      <c r="SMZ85" s="103"/>
      <c r="SNA85" s="103"/>
      <c r="SNB85" s="103"/>
      <c r="SNC85" s="103"/>
      <c r="SND85" s="103"/>
      <c r="SNE85" s="103"/>
      <c r="SNF85" s="103"/>
      <c r="SNG85" s="103"/>
      <c r="SNH85" s="103"/>
      <c r="SNI85" s="103"/>
      <c r="SNJ85" s="103"/>
      <c r="SNK85" s="103"/>
      <c r="SNL85" s="103"/>
      <c r="SNM85" s="103"/>
      <c r="SNN85" s="103"/>
      <c r="SNO85" s="103"/>
      <c r="SNP85" s="103"/>
      <c r="SNQ85" s="103"/>
      <c r="SNR85" s="103"/>
      <c r="SNS85" s="103"/>
      <c r="SNT85" s="103"/>
      <c r="SNU85" s="103"/>
      <c r="SNV85" s="103"/>
      <c r="SNW85" s="103"/>
      <c r="SNX85" s="103"/>
      <c r="SNY85" s="103"/>
      <c r="SNZ85" s="103"/>
      <c r="SOA85" s="103"/>
      <c r="SOB85" s="103"/>
      <c r="SOC85" s="103"/>
      <c r="SOD85" s="103"/>
      <c r="SOE85" s="103"/>
      <c r="SOF85" s="103"/>
      <c r="SOG85" s="103"/>
      <c r="SOH85" s="103"/>
      <c r="SOI85" s="103"/>
      <c r="SOJ85" s="103"/>
      <c r="SOK85" s="103"/>
      <c r="SOL85" s="103"/>
      <c r="SOM85" s="103"/>
      <c r="SON85" s="103"/>
      <c r="SOO85" s="103"/>
      <c r="SOP85" s="103"/>
      <c r="SOQ85" s="103"/>
      <c r="SOR85" s="103"/>
      <c r="SOS85" s="103"/>
      <c r="SOT85" s="103"/>
      <c r="SOU85" s="103"/>
      <c r="SOV85" s="103"/>
      <c r="SOW85" s="103"/>
      <c r="SOX85" s="103"/>
      <c r="SOY85" s="103"/>
      <c r="SOZ85" s="103"/>
      <c r="SPA85" s="103"/>
      <c r="SPB85" s="103"/>
      <c r="SPC85" s="103"/>
      <c r="SPD85" s="103"/>
      <c r="SPE85" s="103"/>
      <c r="SPF85" s="103"/>
      <c r="SPG85" s="103"/>
      <c r="SPH85" s="103"/>
      <c r="SPI85" s="103"/>
      <c r="SPJ85" s="103"/>
      <c r="SPK85" s="103"/>
      <c r="SPL85" s="103"/>
      <c r="SPM85" s="103"/>
      <c r="SPN85" s="103"/>
      <c r="SPO85" s="103"/>
      <c r="SPP85" s="103"/>
      <c r="SPQ85" s="103"/>
      <c r="SPR85" s="103"/>
      <c r="SPS85" s="103"/>
      <c r="SPT85" s="103"/>
      <c r="SPU85" s="103"/>
      <c r="SPV85" s="103"/>
      <c r="SPW85" s="103"/>
      <c r="SPX85" s="103"/>
      <c r="SPY85" s="103"/>
      <c r="SPZ85" s="103"/>
      <c r="SQA85" s="103"/>
      <c r="SQB85" s="103"/>
      <c r="SQC85" s="103"/>
      <c r="SQD85" s="103"/>
      <c r="SQE85" s="103"/>
      <c r="SQF85" s="103"/>
      <c r="SQG85" s="103"/>
      <c r="SQH85" s="103"/>
      <c r="SQI85" s="103"/>
      <c r="SQJ85" s="103"/>
      <c r="SQK85" s="103"/>
      <c r="SQL85" s="103"/>
      <c r="SQM85" s="103"/>
      <c r="SQN85" s="103"/>
      <c r="SQO85" s="103"/>
      <c r="SQP85" s="103"/>
      <c r="SQQ85" s="103"/>
      <c r="SQR85" s="103"/>
      <c r="SQS85" s="103"/>
      <c r="SQT85" s="103"/>
      <c r="SQU85" s="103"/>
      <c r="SQV85" s="103"/>
      <c r="SQW85" s="103"/>
      <c r="SQX85" s="103"/>
      <c r="SQY85" s="103"/>
      <c r="SQZ85" s="103"/>
      <c r="SRA85" s="103"/>
      <c r="SRB85" s="103"/>
      <c r="SRC85" s="103"/>
      <c r="SRD85" s="103"/>
      <c r="SRE85" s="103"/>
      <c r="SRF85" s="103"/>
      <c r="SRG85" s="103"/>
      <c r="SRH85" s="103"/>
      <c r="SRI85" s="103"/>
      <c r="SRJ85" s="103"/>
      <c r="SRK85" s="103"/>
      <c r="SRL85" s="103"/>
      <c r="SRM85" s="103"/>
      <c r="SRN85" s="103"/>
      <c r="SRO85" s="103"/>
      <c r="SRP85" s="103"/>
      <c r="SRQ85" s="103"/>
      <c r="SRR85" s="103"/>
      <c r="SRS85" s="103"/>
      <c r="SRT85" s="103"/>
      <c r="SRU85" s="103"/>
      <c r="SRV85" s="103"/>
      <c r="SRW85" s="103"/>
      <c r="SRX85" s="103"/>
      <c r="SRY85" s="103"/>
      <c r="SRZ85" s="103"/>
      <c r="SSA85" s="103"/>
      <c r="SSB85" s="103"/>
      <c r="SSC85" s="103"/>
      <c r="SSD85" s="103"/>
      <c r="SSE85" s="103"/>
      <c r="SSF85" s="103"/>
      <c r="SSG85" s="103"/>
      <c r="SSH85" s="103"/>
      <c r="SSI85" s="103"/>
      <c r="SSJ85" s="103"/>
      <c r="SSK85" s="103"/>
      <c r="SSL85" s="103"/>
      <c r="SSM85" s="103"/>
      <c r="SSN85" s="103"/>
      <c r="SSO85" s="103"/>
      <c r="SSP85" s="103"/>
      <c r="SSQ85" s="103"/>
      <c r="SSR85" s="103"/>
      <c r="SSS85" s="103"/>
      <c r="SST85" s="103"/>
      <c r="SSU85" s="103"/>
      <c r="SSV85" s="103"/>
      <c r="SSW85" s="103"/>
      <c r="SSX85" s="103"/>
      <c r="SSY85" s="103"/>
      <c r="SSZ85" s="103"/>
      <c r="STA85" s="103"/>
      <c r="STB85" s="103"/>
      <c r="STC85" s="103"/>
      <c r="STD85" s="103"/>
      <c r="STE85" s="103"/>
      <c r="STF85" s="103"/>
      <c r="STG85" s="103"/>
      <c r="STH85" s="103"/>
      <c r="STI85" s="103"/>
      <c r="STJ85" s="103"/>
      <c r="STK85" s="103"/>
      <c r="STL85" s="103"/>
      <c r="STM85" s="103"/>
      <c r="STN85" s="103"/>
      <c r="STO85" s="103"/>
      <c r="STP85" s="103"/>
      <c r="STQ85" s="103"/>
      <c r="STR85" s="103"/>
      <c r="STS85" s="103"/>
      <c r="STT85" s="103"/>
      <c r="STU85" s="103"/>
      <c r="STV85" s="103"/>
      <c r="STW85" s="103"/>
      <c r="STX85" s="103"/>
      <c r="STY85" s="103"/>
      <c r="STZ85" s="103"/>
      <c r="SUA85" s="103"/>
      <c r="SUB85" s="103"/>
      <c r="SUC85" s="103"/>
      <c r="SUD85" s="103"/>
      <c r="SUE85" s="103"/>
      <c r="SUF85" s="103"/>
      <c r="SUG85" s="103"/>
      <c r="SUH85" s="103"/>
      <c r="SUI85" s="103"/>
      <c r="SUJ85" s="103"/>
      <c r="SUK85" s="103"/>
      <c r="SUL85" s="103"/>
      <c r="SUM85" s="103"/>
      <c r="SUN85" s="103"/>
      <c r="SUO85" s="103"/>
      <c r="SUP85" s="103"/>
      <c r="SUQ85" s="103"/>
      <c r="SUR85" s="103"/>
      <c r="SUS85" s="103"/>
      <c r="SUT85" s="103"/>
      <c r="SUU85" s="103"/>
      <c r="SUV85" s="103"/>
      <c r="SUW85" s="103"/>
      <c r="SUX85" s="103"/>
      <c r="SUY85" s="103"/>
      <c r="SUZ85" s="103"/>
      <c r="SVA85" s="103"/>
      <c r="SVB85" s="103"/>
      <c r="SVC85" s="103"/>
      <c r="SVD85" s="103"/>
      <c r="SVE85" s="103"/>
      <c r="SVF85" s="103"/>
      <c r="SVG85" s="103"/>
      <c r="SVH85" s="103"/>
      <c r="SVI85" s="103"/>
      <c r="SVJ85" s="103"/>
      <c r="SVK85" s="103"/>
      <c r="SVL85" s="103"/>
      <c r="SVM85" s="103"/>
      <c r="SVN85" s="103"/>
      <c r="SVO85" s="103"/>
      <c r="SVP85" s="103"/>
      <c r="SVQ85" s="103"/>
      <c r="SVR85" s="103"/>
      <c r="SVS85" s="103"/>
      <c r="SVT85" s="103"/>
      <c r="SVU85" s="103"/>
      <c r="SVV85" s="103"/>
      <c r="SVW85" s="103"/>
      <c r="SVX85" s="103"/>
      <c r="SVY85" s="103"/>
      <c r="SVZ85" s="103"/>
      <c r="SWA85" s="103"/>
      <c r="SWB85" s="103"/>
      <c r="SWC85" s="103"/>
      <c r="SWD85" s="103"/>
      <c r="SWE85" s="103"/>
      <c r="SWF85" s="103"/>
      <c r="SWG85" s="103"/>
      <c r="SWH85" s="103"/>
      <c r="SWI85" s="103"/>
      <c r="SWJ85" s="103"/>
      <c r="SWK85" s="103"/>
      <c r="SWL85" s="103"/>
      <c r="SWM85" s="103"/>
      <c r="SWN85" s="103"/>
      <c r="SWO85" s="103"/>
      <c r="SWP85" s="103"/>
      <c r="SWQ85" s="103"/>
      <c r="SWR85" s="103"/>
      <c r="SWS85" s="103"/>
      <c r="SWT85" s="103"/>
      <c r="SWU85" s="103"/>
      <c r="SWV85" s="103"/>
      <c r="SWW85" s="103"/>
      <c r="SWX85" s="103"/>
      <c r="SWY85" s="103"/>
      <c r="SWZ85" s="103"/>
      <c r="SXA85" s="103"/>
      <c r="SXB85" s="103"/>
      <c r="SXC85" s="103"/>
      <c r="SXD85" s="103"/>
      <c r="SXE85" s="103"/>
      <c r="SXF85" s="103"/>
      <c r="SXG85" s="103"/>
      <c r="SXH85" s="103"/>
      <c r="SXI85" s="103"/>
      <c r="SXJ85" s="103"/>
      <c r="SXK85" s="103"/>
      <c r="SXL85" s="103"/>
      <c r="SXM85" s="103"/>
      <c r="SXN85" s="103"/>
      <c r="SXO85" s="103"/>
      <c r="SXP85" s="103"/>
      <c r="SXQ85" s="103"/>
      <c r="SXR85" s="103"/>
      <c r="SXS85" s="103"/>
      <c r="SXT85" s="103"/>
      <c r="SXU85" s="103"/>
      <c r="SXV85" s="103"/>
      <c r="SXW85" s="103"/>
      <c r="SXX85" s="103"/>
      <c r="SXY85" s="103"/>
      <c r="SXZ85" s="103"/>
      <c r="SYA85" s="103"/>
      <c r="SYB85" s="103"/>
      <c r="SYC85" s="103"/>
      <c r="SYD85" s="103"/>
      <c r="SYE85" s="103"/>
      <c r="SYF85" s="103"/>
      <c r="SYG85" s="103"/>
      <c r="SYH85" s="103"/>
      <c r="SYI85" s="103"/>
      <c r="SYJ85" s="103"/>
      <c r="SYK85" s="103"/>
      <c r="SYL85" s="103"/>
      <c r="SYM85" s="103"/>
      <c r="SYN85" s="103"/>
      <c r="SYO85" s="103"/>
      <c r="SYP85" s="103"/>
      <c r="SYQ85" s="103"/>
      <c r="SYR85" s="103"/>
      <c r="SYS85" s="103"/>
      <c r="SYT85" s="103"/>
      <c r="SYU85" s="103"/>
      <c r="SYV85" s="103"/>
      <c r="SYW85" s="103"/>
      <c r="SYX85" s="103"/>
      <c r="SYY85" s="103"/>
      <c r="SYZ85" s="103"/>
      <c r="SZA85" s="103"/>
      <c r="SZB85" s="103"/>
      <c r="SZC85" s="103"/>
      <c r="SZD85" s="103"/>
      <c r="SZE85" s="103"/>
      <c r="SZF85" s="103"/>
      <c r="SZG85" s="103"/>
      <c r="SZH85" s="103"/>
      <c r="SZI85" s="103"/>
      <c r="SZJ85" s="103"/>
      <c r="SZK85" s="103"/>
      <c r="SZL85" s="103"/>
      <c r="SZM85" s="103"/>
      <c r="SZN85" s="103"/>
      <c r="SZO85" s="103"/>
      <c r="SZP85" s="103"/>
      <c r="SZQ85" s="103"/>
      <c r="SZR85" s="103"/>
      <c r="SZS85" s="103"/>
      <c r="SZT85" s="103"/>
      <c r="SZU85" s="103"/>
      <c r="SZV85" s="103"/>
      <c r="SZW85" s="103"/>
      <c r="SZX85" s="103"/>
      <c r="SZY85" s="103"/>
      <c r="SZZ85" s="103"/>
      <c r="TAA85" s="103"/>
      <c r="TAB85" s="103"/>
      <c r="TAC85" s="103"/>
      <c r="TAD85" s="103"/>
      <c r="TAE85" s="103"/>
      <c r="TAF85" s="103"/>
      <c r="TAG85" s="103"/>
      <c r="TAH85" s="103"/>
      <c r="TAI85" s="103"/>
      <c r="TAJ85" s="103"/>
      <c r="TAK85" s="103"/>
      <c r="TAL85" s="103"/>
      <c r="TAM85" s="103"/>
      <c r="TAN85" s="103"/>
      <c r="TAO85" s="103"/>
      <c r="TAP85" s="103"/>
      <c r="TAQ85" s="103"/>
      <c r="TAR85" s="103"/>
      <c r="TAS85" s="103"/>
      <c r="TAT85" s="103"/>
      <c r="TAU85" s="103"/>
      <c r="TAV85" s="103"/>
      <c r="TAW85" s="103"/>
      <c r="TAX85" s="103"/>
      <c r="TAY85" s="103"/>
      <c r="TAZ85" s="103"/>
      <c r="TBA85" s="103"/>
      <c r="TBB85" s="103"/>
      <c r="TBC85" s="103"/>
      <c r="TBD85" s="103"/>
      <c r="TBE85" s="103"/>
      <c r="TBF85" s="103"/>
      <c r="TBG85" s="103"/>
      <c r="TBH85" s="103"/>
      <c r="TBI85" s="103"/>
      <c r="TBJ85" s="103"/>
      <c r="TBK85" s="103"/>
      <c r="TBL85" s="103"/>
      <c r="TBM85" s="103"/>
      <c r="TBN85" s="103"/>
      <c r="TBO85" s="103"/>
      <c r="TBP85" s="103"/>
      <c r="TBQ85" s="103"/>
      <c r="TBR85" s="103"/>
      <c r="TBS85" s="103"/>
      <c r="TBT85" s="103"/>
      <c r="TBU85" s="103"/>
      <c r="TBV85" s="103"/>
      <c r="TBW85" s="103"/>
      <c r="TBX85" s="103"/>
      <c r="TBY85" s="103"/>
      <c r="TBZ85" s="103"/>
      <c r="TCA85" s="103"/>
      <c r="TCB85" s="103"/>
      <c r="TCC85" s="103"/>
      <c r="TCD85" s="103"/>
      <c r="TCE85" s="103"/>
      <c r="TCF85" s="103"/>
      <c r="TCG85" s="103"/>
      <c r="TCH85" s="103"/>
      <c r="TCI85" s="103"/>
      <c r="TCJ85" s="103"/>
      <c r="TCK85" s="103"/>
      <c r="TCL85" s="103"/>
      <c r="TCM85" s="103"/>
      <c r="TCN85" s="103"/>
      <c r="TCO85" s="103"/>
      <c r="TCP85" s="103"/>
      <c r="TCQ85" s="103"/>
      <c r="TCR85" s="103"/>
      <c r="TCS85" s="103"/>
      <c r="TCT85" s="103"/>
      <c r="TCU85" s="103"/>
      <c r="TCV85" s="103"/>
      <c r="TCW85" s="103"/>
      <c r="TCX85" s="103"/>
      <c r="TCY85" s="103"/>
      <c r="TCZ85" s="103"/>
      <c r="TDA85" s="103"/>
      <c r="TDB85" s="103"/>
      <c r="TDC85" s="103"/>
      <c r="TDD85" s="103"/>
      <c r="TDE85" s="103"/>
      <c r="TDF85" s="103"/>
      <c r="TDG85" s="103"/>
      <c r="TDH85" s="103"/>
      <c r="TDI85" s="103"/>
      <c r="TDJ85" s="103"/>
      <c r="TDK85" s="103"/>
      <c r="TDL85" s="103"/>
      <c r="TDM85" s="103"/>
      <c r="TDN85" s="103"/>
      <c r="TDO85" s="103"/>
      <c r="TDP85" s="103"/>
      <c r="TDQ85" s="103"/>
      <c r="TDR85" s="103"/>
      <c r="TDS85" s="103"/>
      <c r="TDT85" s="103"/>
      <c r="TDU85" s="103"/>
      <c r="TDV85" s="103"/>
      <c r="TDW85" s="103"/>
      <c r="TDX85" s="103"/>
      <c r="TDY85" s="103"/>
      <c r="TDZ85" s="103"/>
      <c r="TEA85" s="103"/>
      <c r="TEB85" s="103"/>
      <c r="TEC85" s="103"/>
      <c r="TED85" s="103"/>
      <c r="TEE85" s="103"/>
      <c r="TEF85" s="103"/>
      <c r="TEG85" s="103"/>
      <c r="TEH85" s="103"/>
      <c r="TEI85" s="103"/>
      <c r="TEJ85" s="103"/>
      <c r="TEK85" s="103"/>
      <c r="TEL85" s="103"/>
      <c r="TEM85" s="103"/>
      <c r="TEN85" s="103"/>
      <c r="TEO85" s="103"/>
      <c r="TEP85" s="103"/>
      <c r="TEQ85" s="103"/>
      <c r="TER85" s="103"/>
      <c r="TES85" s="103"/>
      <c r="TET85" s="103"/>
      <c r="TEU85" s="103"/>
      <c r="TEV85" s="103"/>
      <c r="TEW85" s="103"/>
      <c r="TEX85" s="103"/>
      <c r="TEY85" s="103"/>
      <c r="TEZ85" s="103"/>
      <c r="TFA85" s="103"/>
      <c r="TFB85" s="103"/>
      <c r="TFC85" s="103"/>
      <c r="TFD85" s="103"/>
      <c r="TFE85" s="103"/>
      <c r="TFF85" s="103"/>
      <c r="TFG85" s="103"/>
      <c r="TFH85" s="103"/>
      <c r="TFI85" s="103"/>
      <c r="TFJ85" s="103"/>
      <c r="TFK85" s="103"/>
      <c r="TFL85" s="103"/>
      <c r="TFM85" s="103"/>
      <c r="TFN85" s="103"/>
      <c r="TFO85" s="103"/>
      <c r="TFP85" s="103"/>
      <c r="TFQ85" s="103"/>
      <c r="TFR85" s="103"/>
      <c r="TFS85" s="103"/>
      <c r="TFT85" s="103"/>
      <c r="TFU85" s="103"/>
      <c r="TFV85" s="103"/>
      <c r="TFW85" s="103"/>
      <c r="TFX85" s="103"/>
      <c r="TFY85" s="103"/>
      <c r="TFZ85" s="103"/>
      <c r="TGA85" s="103"/>
      <c r="TGB85" s="103"/>
      <c r="TGC85" s="103"/>
      <c r="TGD85" s="103"/>
      <c r="TGE85" s="103"/>
      <c r="TGF85" s="103"/>
      <c r="TGG85" s="103"/>
      <c r="TGH85" s="103"/>
      <c r="TGI85" s="103"/>
      <c r="TGJ85" s="103"/>
      <c r="TGK85" s="103"/>
      <c r="TGL85" s="103"/>
      <c r="TGM85" s="103"/>
      <c r="TGN85" s="103"/>
      <c r="TGO85" s="103"/>
      <c r="TGP85" s="103"/>
      <c r="TGQ85" s="103"/>
      <c r="TGR85" s="103"/>
      <c r="TGS85" s="103"/>
      <c r="TGT85" s="103"/>
      <c r="TGU85" s="103"/>
      <c r="TGV85" s="103"/>
      <c r="TGW85" s="103"/>
      <c r="TGX85" s="103"/>
      <c r="TGY85" s="103"/>
      <c r="TGZ85" s="103"/>
      <c r="THA85" s="103"/>
      <c r="THB85" s="103"/>
      <c r="THC85" s="103"/>
      <c r="THD85" s="103"/>
      <c r="THE85" s="103"/>
      <c r="THF85" s="103"/>
      <c r="THG85" s="103"/>
      <c r="THH85" s="103"/>
      <c r="THI85" s="103"/>
      <c r="THJ85" s="103"/>
      <c r="THK85" s="103"/>
      <c r="THL85" s="103"/>
      <c r="THM85" s="103"/>
      <c r="THN85" s="103"/>
      <c r="THO85" s="103"/>
      <c r="THP85" s="103"/>
      <c r="THQ85" s="103"/>
      <c r="THR85" s="103"/>
      <c r="THS85" s="103"/>
      <c r="THT85" s="103"/>
      <c r="THU85" s="103"/>
      <c r="THV85" s="103"/>
      <c r="THW85" s="103"/>
      <c r="THX85" s="103"/>
      <c r="THY85" s="103"/>
      <c r="THZ85" s="103"/>
      <c r="TIA85" s="103"/>
      <c r="TIB85" s="103"/>
      <c r="TIC85" s="103"/>
      <c r="TID85" s="103"/>
      <c r="TIE85" s="103"/>
      <c r="TIF85" s="103"/>
      <c r="TIG85" s="103"/>
      <c r="TIH85" s="103"/>
      <c r="TII85" s="103"/>
      <c r="TIJ85" s="103"/>
      <c r="TIK85" s="103"/>
      <c r="TIL85" s="103"/>
      <c r="TIM85" s="103"/>
      <c r="TIN85" s="103"/>
      <c r="TIO85" s="103"/>
      <c r="TIP85" s="103"/>
      <c r="TIQ85" s="103"/>
      <c r="TIR85" s="103"/>
      <c r="TIS85" s="103"/>
      <c r="TIT85" s="103"/>
      <c r="TIU85" s="103"/>
      <c r="TIV85" s="103"/>
      <c r="TIW85" s="103"/>
      <c r="TIX85" s="103"/>
      <c r="TIY85" s="103"/>
      <c r="TIZ85" s="103"/>
      <c r="TJA85" s="103"/>
      <c r="TJB85" s="103"/>
      <c r="TJC85" s="103"/>
      <c r="TJD85" s="103"/>
      <c r="TJE85" s="103"/>
      <c r="TJF85" s="103"/>
      <c r="TJG85" s="103"/>
      <c r="TJH85" s="103"/>
      <c r="TJI85" s="103"/>
      <c r="TJJ85" s="103"/>
      <c r="TJK85" s="103"/>
      <c r="TJL85" s="103"/>
      <c r="TJM85" s="103"/>
      <c r="TJN85" s="103"/>
      <c r="TJO85" s="103"/>
      <c r="TJP85" s="103"/>
      <c r="TJQ85" s="103"/>
      <c r="TJR85" s="103"/>
      <c r="TJS85" s="103"/>
      <c r="TJT85" s="103"/>
      <c r="TJU85" s="103"/>
      <c r="TJV85" s="103"/>
      <c r="TJW85" s="103"/>
      <c r="TJX85" s="103"/>
      <c r="TJY85" s="103"/>
      <c r="TJZ85" s="103"/>
      <c r="TKA85" s="103"/>
      <c r="TKB85" s="103"/>
      <c r="TKC85" s="103"/>
      <c r="TKD85" s="103"/>
      <c r="TKE85" s="103"/>
      <c r="TKF85" s="103"/>
      <c r="TKG85" s="103"/>
      <c r="TKH85" s="103"/>
      <c r="TKI85" s="103"/>
      <c r="TKJ85" s="103"/>
      <c r="TKK85" s="103"/>
      <c r="TKL85" s="103"/>
      <c r="TKM85" s="103"/>
      <c r="TKN85" s="103"/>
      <c r="TKO85" s="103"/>
      <c r="TKP85" s="103"/>
      <c r="TKQ85" s="103"/>
      <c r="TKR85" s="103"/>
      <c r="TKS85" s="103"/>
      <c r="TKT85" s="103"/>
      <c r="TKU85" s="103"/>
      <c r="TKV85" s="103"/>
      <c r="TKW85" s="103"/>
      <c r="TKX85" s="103"/>
      <c r="TKY85" s="103"/>
      <c r="TKZ85" s="103"/>
      <c r="TLA85" s="103"/>
      <c r="TLB85" s="103"/>
      <c r="TLC85" s="103"/>
      <c r="TLD85" s="103"/>
      <c r="TLE85" s="103"/>
      <c r="TLF85" s="103"/>
      <c r="TLG85" s="103"/>
      <c r="TLH85" s="103"/>
      <c r="TLI85" s="103"/>
      <c r="TLJ85" s="103"/>
      <c r="TLK85" s="103"/>
      <c r="TLL85" s="103"/>
      <c r="TLM85" s="103"/>
      <c r="TLN85" s="103"/>
      <c r="TLO85" s="103"/>
      <c r="TLP85" s="103"/>
      <c r="TLQ85" s="103"/>
      <c r="TLR85" s="103"/>
      <c r="TLS85" s="103"/>
      <c r="TLT85" s="103"/>
      <c r="TLU85" s="103"/>
      <c r="TLV85" s="103"/>
      <c r="TLW85" s="103"/>
      <c r="TLX85" s="103"/>
      <c r="TLY85" s="103"/>
      <c r="TLZ85" s="103"/>
      <c r="TMA85" s="103"/>
      <c r="TMB85" s="103"/>
      <c r="TMC85" s="103"/>
      <c r="TMD85" s="103"/>
      <c r="TME85" s="103"/>
      <c r="TMF85" s="103"/>
      <c r="TMG85" s="103"/>
      <c r="TMH85" s="103"/>
      <c r="TMI85" s="103"/>
      <c r="TMJ85" s="103"/>
      <c r="TMK85" s="103"/>
      <c r="TML85" s="103"/>
      <c r="TMM85" s="103"/>
      <c r="TMN85" s="103"/>
      <c r="TMO85" s="103"/>
      <c r="TMP85" s="103"/>
      <c r="TMQ85" s="103"/>
      <c r="TMR85" s="103"/>
      <c r="TMS85" s="103"/>
      <c r="TMT85" s="103"/>
      <c r="TMU85" s="103"/>
      <c r="TMV85" s="103"/>
      <c r="TMW85" s="103"/>
      <c r="TMX85" s="103"/>
      <c r="TMY85" s="103"/>
      <c r="TMZ85" s="103"/>
      <c r="TNA85" s="103"/>
      <c r="TNB85" s="103"/>
      <c r="TNC85" s="103"/>
      <c r="TND85" s="103"/>
      <c r="TNE85" s="103"/>
      <c r="TNF85" s="103"/>
      <c r="TNG85" s="103"/>
      <c r="TNH85" s="103"/>
      <c r="TNI85" s="103"/>
      <c r="TNJ85" s="103"/>
      <c r="TNK85" s="103"/>
      <c r="TNL85" s="103"/>
      <c r="TNM85" s="103"/>
      <c r="TNN85" s="103"/>
      <c r="TNO85" s="103"/>
      <c r="TNP85" s="103"/>
      <c r="TNQ85" s="103"/>
      <c r="TNR85" s="103"/>
      <c r="TNS85" s="103"/>
      <c r="TNT85" s="103"/>
      <c r="TNU85" s="103"/>
      <c r="TNV85" s="103"/>
      <c r="TNW85" s="103"/>
      <c r="TNX85" s="103"/>
      <c r="TNY85" s="103"/>
      <c r="TNZ85" s="103"/>
      <c r="TOA85" s="103"/>
      <c r="TOB85" s="103"/>
      <c r="TOC85" s="103"/>
      <c r="TOD85" s="103"/>
      <c r="TOE85" s="103"/>
      <c r="TOF85" s="103"/>
      <c r="TOG85" s="103"/>
      <c r="TOH85" s="103"/>
      <c r="TOI85" s="103"/>
      <c r="TOJ85" s="103"/>
      <c r="TOK85" s="103"/>
      <c r="TOL85" s="103"/>
      <c r="TOM85" s="103"/>
      <c r="TON85" s="103"/>
      <c r="TOO85" s="103"/>
      <c r="TOP85" s="103"/>
      <c r="TOQ85" s="103"/>
      <c r="TOR85" s="103"/>
      <c r="TOS85" s="103"/>
      <c r="TOT85" s="103"/>
      <c r="TOU85" s="103"/>
      <c r="TOV85" s="103"/>
      <c r="TOW85" s="103"/>
      <c r="TOX85" s="103"/>
      <c r="TOY85" s="103"/>
      <c r="TOZ85" s="103"/>
      <c r="TPA85" s="103"/>
      <c r="TPB85" s="103"/>
      <c r="TPC85" s="103"/>
      <c r="TPD85" s="103"/>
      <c r="TPE85" s="103"/>
      <c r="TPF85" s="103"/>
      <c r="TPG85" s="103"/>
      <c r="TPH85" s="103"/>
      <c r="TPI85" s="103"/>
      <c r="TPJ85" s="103"/>
      <c r="TPK85" s="103"/>
      <c r="TPL85" s="103"/>
      <c r="TPM85" s="103"/>
      <c r="TPN85" s="103"/>
      <c r="TPO85" s="103"/>
      <c r="TPP85" s="103"/>
      <c r="TPQ85" s="103"/>
      <c r="TPR85" s="103"/>
      <c r="TPS85" s="103"/>
      <c r="TPT85" s="103"/>
      <c r="TPU85" s="103"/>
      <c r="TPV85" s="103"/>
      <c r="TPW85" s="103"/>
      <c r="TPX85" s="103"/>
      <c r="TPY85" s="103"/>
      <c r="TPZ85" s="103"/>
      <c r="TQA85" s="103"/>
      <c r="TQB85" s="103"/>
      <c r="TQC85" s="103"/>
      <c r="TQD85" s="103"/>
      <c r="TQE85" s="103"/>
      <c r="TQF85" s="103"/>
      <c r="TQG85" s="103"/>
      <c r="TQH85" s="103"/>
      <c r="TQI85" s="103"/>
      <c r="TQJ85" s="103"/>
      <c r="TQK85" s="103"/>
      <c r="TQL85" s="103"/>
      <c r="TQM85" s="103"/>
      <c r="TQN85" s="103"/>
      <c r="TQO85" s="103"/>
      <c r="TQP85" s="103"/>
      <c r="TQQ85" s="103"/>
      <c r="TQR85" s="103"/>
      <c r="TQS85" s="103"/>
      <c r="TQT85" s="103"/>
      <c r="TQU85" s="103"/>
      <c r="TQV85" s="103"/>
      <c r="TQW85" s="103"/>
      <c r="TQX85" s="103"/>
      <c r="TQY85" s="103"/>
      <c r="TQZ85" s="103"/>
      <c r="TRA85" s="103"/>
      <c r="TRB85" s="103"/>
      <c r="TRC85" s="103"/>
      <c r="TRD85" s="103"/>
      <c r="TRE85" s="103"/>
      <c r="TRF85" s="103"/>
      <c r="TRG85" s="103"/>
      <c r="TRH85" s="103"/>
      <c r="TRI85" s="103"/>
      <c r="TRJ85" s="103"/>
      <c r="TRK85" s="103"/>
      <c r="TRL85" s="103"/>
      <c r="TRM85" s="103"/>
      <c r="TRN85" s="103"/>
      <c r="TRO85" s="103"/>
      <c r="TRP85" s="103"/>
      <c r="TRQ85" s="103"/>
      <c r="TRR85" s="103"/>
      <c r="TRS85" s="103"/>
      <c r="TRT85" s="103"/>
      <c r="TRU85" s="103"/>
      <c r="TRV85" s="103"/>
      <c r="TRW85" s="103"/>
      <c r="TRX85" s="103"/>
      <c r="TRY85" s="103"/>
      <c r="TRZ85" s="103"/>
      <c r="TSA85" s="103"/>
      <c r="TSB85" s="103"/>
      <c r="TSC85" s="103"/>
      <c r="TSD85" s="103"/>
      <c r="TSE85" s="103"/>
      <c r="TSF85" s="103"/>
      <c r="TSG85" s="103"/>
      <c r="TSH85" s="103"/>
      <c r="TSI85" s="103"/>
      <c r="TSJ85" s="103"/>
      <c r="TSK85" s="103"/>
      <c r="TSL85" s="103"/>
      <c r="TSM85" s="103"/>
      <c r="TSN85" s="103"/>
      <c r="TSO85" s="103"/>
      <c r="TSP85" s="103"/>
      <c r="TSQ85" s="103"/>
      <c r="TSR85" s="103"/>
      <c r="TSS85" s="103"/>
      <c r="TST85" s="103"/>
      <c r="TSU85" s="103"/>
      <c r="TSV85" s="103"/>
      <c r="TSW85" s="103"/>
      <c r="TSX85" s="103"/>
      <c r="TSY85" s="103"/>
      <c r="TSZ85" s="103"/>
      <c r="TTA85" s="103"/>
      <c r="TTB85" s="103"/>
      <c r="TTC85" s="103"/>
      <c r="TTD85" s="103"/>
      <c r="TTE85" s="103"/>
      <c r="TTF85" s="103"/>
      <c r="TTG85" s="103"/>
      <c r="TTH85" s="103"/>
      <c r="TTI85" s="103"/>
      <c r="TTJ85" s="103"/>
      <c r="TTK85" s="103"/>
      <c r="TTL85" s="103"/>
      <c r="TTM85" s="103"/>
      <c r="TTN85" s="103"/>
      <c r="TTO85" s="103"/>
      <c r="TTP85" s="103"/>
      <c r="TTQ85" s="103"/>
      <c r="TTR85" s="103"/>
      <c r="TTS85" s="103"/>
      <c r="TTT85" s="103"/>
      <c r="TTU85" s="103"/>
      <c r="TTV85" s="103"/>
      <c r="TTW85" s="103"/>
      <c r="TTX85" s="103"/>
      <c r="TTY85" s="103"/>
      <c r="TTZ85" s="103"/>
      <c r="TUA85" s="103"/>
      <c r="TUB85" s="103"/>
      <c r="TUC85" s="103"/>
      <c r="TUD85" s="103"/>
      <c r="TUE85" s="103"/>
      <c r="TUF85" s="103"/>
      <c r="TUG85" s="103"/>
      <c r="TUH85" s="103"/>
      <c r="TUI85" s="103"/>
      <c r="TUJ85" s="103"/>
      <c r="TUK85" s="103"/>
      <c r="TUL85" s="103"/>
      <c r="TUM85" s="103"/>
      <c r="TUN85" s="103"/>
      <c r="TUO85" s="103"/>
      <c r="TUP85" s="103"/>
      <c r="TUQ85" s="103"/>
      <c r="TUR85" s="103"/>
      <c r="TUS85" s="103"/>
      <c r="TUT85" s="103"/>
      <c r="TUU85" s="103"/>
      <c r="TUV85" s="103"/>
      <c r="TUW85" s="103"/>
      <c r="TUX85" s="103"/>
      <c r="TUY85" s="103"/>
      <c r="TUZ85" s="103"/>
      <c r="TVA85" s="103"/>
      <c r="TVB85" s="103"/>
      <c r="TVC85" s="103"/>
      <c r="TVD85" s="103"/>
      <c r="TVE85" s="103"/>
      <c r="TVF85" s="103"/>
      <c r="TVG85" s="103"/>
      <c r="TVH85" s="103"/>
      <c r="TVI85" s="103"/>
      <c r="TVJ85" s="103"/>
      <c r="TVK85" s="103"/>
      <c r="TVL85" s="103"/>
      <c r="TVM85" s="103"/>
      <c r="TVN85" s="103"/>
      <c r="TVO85" s="103"/>
      <c r="TVP85" s="103"/>
      <c r="TVQ85" s="103"/>
      <c r="TVR85" s="103"/>
      <c r="TVS85" s="103"/>
      <c r="TVT85" s="103"/>
      <c r="TVU85" s="103"/>
      <c r="TVV85" s="103"/>
      <c r="TVW85" s="103"/>
      <c r="TVX85" s="103"/>
      <c r="TVY85" s="103"/>
      <c r="TVZ85" s="103"/>
      <c r="TWA85" s="103"/>
      <c r="TWB85" s="103"/>
      <c r="TWC85" s="103"/>
      <c r="TWD85" s="103"/>
      <c r="TWE85" s="103"/>
      <c r="TWF85" s="103"/>
      <c r="TWG85" s="103"/>
      <c r="TWH85" s="103"/>
      <c r="TWI85" s="103"/>
      <c r="TWJ85" s="103"/>
      <c r="TWK85" s="103"/>
      <c r="TWL85" s="103"/>
      <c r="TWM85" s="103"/>
      <c r="TWN85" s="103"/>
      <c r="TWO85" s="103"/>
      <c r="TWP85" s="103"/>
      <c r="TWQ85" s="103"/>
      <c r="TWR85" s="103"/>
      <c r="TWS85" s="103"/>
      <c r="TWT85" s="103"/>
      <c r="TWU85" s="103"/>
      <c r="TWV85" s="103"/>
      <c r="TWW85" s="103"/>
      <c r="TWX85" s="103"/>
      <c r="TWY85" s="103"/>
      <c r="TWZ85" s="103"/>
      <c r="TXA85" s="103"/>
      <c r="TXB85" s="103"/>
      <c r="TXC85" s="103"/>
      <c r="TXD85" s="103"/>
      <c r="TXE85" s="103"/>
      <c r="TXF85" s="103"/>
      <c r="TXG85" s="103"/>
      <c r="TXH85" s="103"/>
      <c r="TXI85" s="103"/>
      <c r="TXJ85" s="103"/>
      <c r="TXK85" s="103"/>
      <c r="TXL85" s="103"/>
      <c r="TXM85" s="103"/>
      <c r="TXN85" s="103"/>
      <c r="TXO85" s="103"/>
      <c r="TXP85" s="103"/>
      <c r="TXQ85" s="103"/>
      <c r="TXR85" s="103"/>
      <c r="TXS85" s="103"/>
      <c r="TXT85" s="103"/>
      <c r="TXU85" s="103"/>
      <c r="TXV85" s="103"/>
      <c r="TXW85" s="103"/>
      <c r="TXX85" s="103"/>
      <c r="TXY85" s="103"/>
      <c r="TXZ85" s="103"/>
      <c r="TYA85" s="103"/>
      <c r="TYB85" s="103"/>
      <c r="TYC85" s="103"/>
      <c r="TYD85" s="103"/>
      <c r="TYE85" s="103"/>
      <c r="TYF85" s="103"/>
      <c r="TYG85" s="103"/>
      <c r="TYH85" s="103"/>
      <c r="TYI85" s="103"/>
      <c r="TYJ85" s="103"/>
      <c r="TYK85" s="103"/>
      <c r="TYL85" s="103"/>
      <c r="TYM85" s="103"/>
      <c r="TYN85" s="103"/>
      <c r="TYO85" s="103"/>
      <c r="TYP85" s="103"/>
      <c r="TYQ85" s="103"/>
      <c r="TYR85" s="103"/>
      <c r="TYS85" s="103"/>
      <c r="TYT85" s="103"/>
      <c r="TYU85" s="103"/>
      <c r="TYV85" s="103"/>
      <c r="TYW85" s="103"/>
      <c r="TYX85" s="103"/>
      <c r="TYY85" s="103"/>
      <c r="TYZ85" s="103"/>
      <c r="TZA85" s="103"/>
      <c r="TZB85" s="103"/>
      <c r="TZC85" s="103"/>
      <c r="TZD85" s="103"/>
      <c r="TZE85" s="103"/>
      <c r="TZF85" s="103"/>
      <c r="TZG85" s="103"/>
      <c r="TZH85" s="103"/>
      <c r="TZI85" s="103"/>
      <c r="TZJ85" s="103"/>
      <c r="TZK85" s="103"/>
      <c r="TZL85" s="103"/>
      <c r="TZM85" s="103"/>
      <c r="TZN85" s="103"/>
      <c r="TZO85" s="103"/>
      <c r="TZP85" s="103"/>
      <c r="TZQ85" s="103"/>
      <c r="TZR85" s="103"/>
      <c r="TZS85" s="103"/>
      <c r="TZT85" s="103"/>
      <c r="TZU85" s="103"/>
      <c r="TZV85" s="103"/>
      <c r="TZW85" s="103"/>
      <c r="TZX85" s="103"/>
      <c r="TZY85" s="103"/>
      <c r="TZZ85" s="103"/>
      <c r="UAA85" s="103"/>
      <c r="UAB85" s="103"/>
      <c r="UAC85" s="103"/>
      <c r="UAD85" s="103"/>
      <c r="UAE85" s="103"/>
      <c r="UAF85" s="103"/>
      <c r="UAG85" s="103"/>
      <c r="UAH85" s="103"/>
      <c r="UAI85" s="103"/>
      <c r="UAJ85" s="103"/>
      <c r="UAK85" s="103"/>
      <c r="UAL85" s="103"/>
      <c r="UAM85" s="103"/>
      <c r="UAN85" s="103"/>
      <c r="UAO85" s="103"/>
      <c r="UAP85" s="103"/>
      <c r="UAQ85" s="103"/>
      <c r="UAR85" s="103"/>
      <c r="UAS85" s="103"/>
      <c r="UAT85" s="103"/>
      <c r="UAU85" s="103"/>
      <c r="UAV85" s="103"/>
      <c r="UAW85" s="103"/>
      <c r="UAX85" s="103"/>
      <c r="UAY85" s="103"/>
      <c r="UAZ85" s="103"/>
      <c r="UBA85" s="103"/>
      <c r="UBB85" s="103"/>
      <c r="UBC85" s="103"/>
      <c r="UBD85" s="103"/>
      <c r="UBE85" s="103"/>
      <c r="UBF85" s="103"/>
      <c r="UBG85" s="103"/>
      <c r="UBH85" s="103"/>
      <c r="UBI85" s="103"/>
      <c r="UBJ85" s="103"/>
      <c r="UBK85" s="103"/>
      <c r="UBL85" s="103"/>
      <c r="UBM85" s="103"/>
      <c r="UBN85" s="103"/>
      <c r="UBO85" s="103"/>
      <c r="UBP85" s="103"/>
      <c r="UBQ85" s="103"/>
      <c r="UBR85" s="103"/>
      <c r="UBS85" s="103"/>
      <c r="UBT85" s="103"/>
      <c r="UBU85" s="103"/>
      <c r="UBV85" s="103"/>
      <c r="UBW85" s="103"/>
      <c r="UBX85" s="103"/>
      <c r="UBY85" s="103"/>
      <c r="UBZ85" s="103"/>
      <c r="UCA85" s="103"/>
      <c r="UCB85" s="103"/>
      <c r="UCC85" s="103"/>
      <c r="UCD85" s="103"/>
      <c r="UCE85" s="103"/>
      <c r="UCF85" s="103"/>
      <c r="UCG85" s="103"/>
      <c r="UCH85" s="103"/>
      <c r="UCI85" s="103"/>
      <c r="UCJ85" s="103"/>
      <c r="UCK85" s="103"/>
      <c r="UCL85" s="103"/>
      <c r="UCM85" s="103"/>
      <c r="UCN85" s="103"/>
      <c r="UCO85" s="103"/>
      <c r="UCP85" s="103"/>
      <c r="UCQ85" s="103"/>
      <c r="UCR85" s="103"/>
      <c r="UCS85" s="103"/>
      <c r="UCT85" s="103"/>
      <c r="UCU85" s="103"/>
      <c r="UCV85" s="103"/>
      <c r="UCW85" s="103"/>
      <c r="UCX85" s="103"/>
      <c r="UCY85" s="103"/>
      <c r="UCZ85" s="103"/>
      <c r="UDA85" s="103"/>
      <c r="UDB85" s="103"/>
      <c r="UDC85" s="103"/>
      <c r="UDD85" s="103"/>
      <c r="UDE85" s="103"/>
      <c r="UDF85" s="103"/>
      <c r="UDG85" s="103"/>
      <c r="UDH85" s="103"/>
      <c r="UDI85" s="103"/>
      <c r="UDJ85" s="103"/>
      <c r="UDK85" s="103"/>
      <c r="UDL85" s="103"/>
      <c r="UDM85" s="103"/>
      <c r="UDN85" s="103"/>
      <c r="UDO85" s="103"/>
      <c r="UDP85" s="103"/>
      <c r="UDQ85" s="103"/>
      <c r="UDR85" s="103"/>
      <c r="UDS85" s="103"/>
      <c r="UDT85" s="103"/>
      <c r="UDU85" s="103"/>
      <c r="UDV85" s="103"/>
      <c r="UDW85" s="103"/>
      <c r="UDX85" s="103"/>
      <c r="UDY85" s="103"/>
      <c r="UDZ85" s="103"/>
      <c r="UEA85" s="103"/>
      <c r="UEB85" s="103"/>
      <c r="UEC85" s="103"/>
      <c r="UED85" s="103"/>
      <c r="UEE85" s="103"/>
      <c r="UEF85" s="103"/>
      <c r="UEG85" s="103"/>
      <c r="UEH85" s="103"/>
      <c r="UEI85" s="103"/>
      <c r="UEJ85" s="103"/>
      <c r="UEK85" s="103"/>
      <c r="UEL85" s="103"/>
      <c r="UEM85" s="103"/>
      <c r="UEN85" s="103"/>
      <c r="UEO85" s="103"/>
      <c r="UEP85" s="103"/>
      <c r="UEQ85" s="103"/>
      <c r="UER85" s="103"/>
      <c r="UES85" s="103"/>
      <c r="UET85" s="103"/>
      <c r="UEU85" s="103"/>
      <c r="UEV85" s="103"/>
      <c r="UEW85" s="103"/>
      <c r="UEX85" s="103"/>
      <c r="UEY85" s="103"/>
      <c r="UEZ85" s="103"/>
      <c r="UFA85" s="103"/>
      <c r="UFB85" s="103"/>
      <c r="UFC85" s="103"/>
      <c r="UFD85" s="103"/>
      <c r="UFE85" s="103"/>
      <c r="UFF85" s="103"/>
      <c r="UFG85" s="103"/>
      <c r="UFH85" s="103"/>
      <c r="UFI85" s="103"/>
      <c r="UFJ85" s="103"/>
      <c r="UFK85" s="103"/>
      <c r="UFL85" s="103"/>
      <c r="UFM85" s="103"/>
      <c r="UFN85" s="103"/>
      <c r="UFO85" s="103"/>
      <c r="UFP85" s="103"/>
      <c r="UFQ85" s="103"/>
      <c r="UFR85" s="103"/>
      <c r="UFS85" s="103"/>
      <c r="UFT85" s="103"/>
      <c r="UFU85" s="103"/>
      <c r="UFV85" s="103"/>
      <c r="UFW85" s="103"/>
      <c r="UFX85" s="103"/>
      <c r="UFY85" s="103"/>
      <c r="UFZ85" s="103"/>
      <c r="UGA85" s="103"/>
      <c r="UGB85" s="103"/>
      <c r="UGC85" s="103"/>
      <c r="UGD85" s="103"/>
      <c r="UGE85" s="103"/>
      <c r="UGF85" s="103"/>
      <c r="UGG85" s="103"/>
      <c r="UGH85" s="103"/>
      <c r="UGI85" s="103"/>
      <c r="UGJ85" s="103"/>
      <c r="UGK85" s="103"/>
      <c r="UGL85" s="103"/>
      <c r="UGM85" s="103"/>
      <c r="UGN85" s="103"/>
      <c r="UGO85" s="103"/>
      <c r="UGP85" s="103"/>
      <c r="UGQ85" s="103"/>
      <c r="UGR85" s="103"/>
      <c r="UGS85" s="103"/>
      <c r="UGT85" s="103"/>
      <c r="UGU85" s="103"/>
      <c r="UGV85" s="103"/>
      <c r="UGW85" s="103"/>
      <c r="UGX85" s="103"/>
      <c r="UGY85" s="103"/>
      <c r="UGZ85" s="103"/>
      <c r="UHA85" s="103"/>
      <c r="UHB85" s="103"/>
      <c r="UHC85" s="103"/>
      <c r="UHD85" s="103"/>
      <c r="UHE85" s="103"/>
      <c r="UHF85" s="103"/>
      <c r="UHG85" s="103"/>
      <c r="UHH85" s="103"/>
      <c r="UHI85" s="103"/>
      <c r="UHJ85" s="103"/>
      <c r="UHK85" s="103"/>
      <c r="UHL85" s="103"/>
      <c r="UHM85" s="103"/>
      <c r="UHN85" s="103"/>
      <c r="UHO85" s="103"/>
      <c r="UHP85" s="103"/>
      <c r="UHQ85" s="103"/>
      <c r="UHR85" s="103"/>
      <c r="UHS85" s="103"/>
      <c r="UHT85" s="103"/>
      <c r="UHU85" s="103"/>
      <c r="UHV85" s="103"/>
      <c r="UHW85" s="103"/>
      <c r="UHX85" s="103"/>
      <c r="UHY85" s="103"/>
      <c r="UHZ85" s="103"/>
      <c r="UIA85" s="103"/>
      <c r="UIB85" s="103"/>
      <c r="UIC85" s="103"/>
      <c r="UID85" s="103"/>
      <c r="UIE85" s="103"/>
      <c r="UIF85" s="103"/>
      <c r="UIG85" s="103"/>
      <c r="UIH85" s="103"/>
      <c r="UII85" s="103"/>
      <c r="UIJ85" s="103"/>
      <c r="UIK85" s="103"/>
      <c r="UIL85" s="103"/>
      <c r="UIM85" s="103"/>
      <c r="UIN85" s="103"/>
      <c r="UIO85" s="103"/>
      <c r="UIP85" s="103"/>
      <c r="UIQ85" s="103"/>
      <c r="UIR85" s="103"/>
      <c r="UIS85" s="103"/>
      <c r="UIT85" s="103"/>
      <c r="UIU85" s="103"/>
      <c r="UIV85" s="103"/>
      <c r="UIW85" s="103"/>
      <c r="UIX85" s="103"/>
      <c r="UIY85" s="103"/>
      <c r="UIZ85" s="103"/>
      <c r="UJA85" s="103"/>
      <c r="UJB85" s="103"/>
      <c r="UJC85" s="103"/>
      <c r="UJD85" s="103"/>
      <c r="UJE85" s="103"/>
      <c r="UJF85" s="103"/>
      <c r="UJG85" s="103"/>
      <c r="UJH85" s="103"/>
      <c r="UJI85" s="103"/>
      <c r="UJJ85" s="103"/>
      <c r="UJK85" s="103"/>
      <c r="UJL85" s="103"/>
      <c r="UJM85" s="103"/>
      <c r="UJN85" s="103"/>
      <c r="UJO85" s="103"/>
      <c r="UJP85" s="103"/>
      <c r="UJQ85" s="103"/>
      <c r="UJR85" s="103"/>
      <c r="UJS85" s="103"/>
      <c r="UJT85" s="103"/>
      <c r="UJU85" s="103"/>
      <c r="UJV85" s="103"/>
      <c r="UJW85" s="103"/>
      <c r="UJX85" s="103"/>
      <c r="UJY85" s="103"/>
      <c r="UJZ85" s="103"/>
      <c r="UKA85" s="103"/>
      <c r="UKB85" s="103"/>
      <c r="UKC85" s="103"/>
      <c r="UKD85" s="103"/>
      <c r="UKE85" s="103"/>
      <c r="UKF85" s="103"/>
      <c r="UKG85" s="103"/>
      <c r="UKH85" s="103"/>
      <c r="UKI85" s="103"/>
      <c r="UKJ85" s="103"/>
      <c r="UKK85" s="103"/>
      <c r="UKL85" s="103"/>
      <c r="UKM85" s="103"/>
      <c r="UKN85" s="103"/>
      <c r="UKO85" s="103"/>
      <c r="UKP85" s="103"/>
      <c r="UKQ85" s="103"/>
      <c r="UKR85" s="103"/>
      <c r="UKS85" s="103"/>
      <c r="UKT85" s="103"/>
      <c r="UKU85" s="103"/>
      <c r="UKV85" s="103"/>
      <c r="UKW85" s="103"/>
      <c r="UKX85" s="103"/>
      <c r="UKY85" s="103"/>
      <c r="UKZ85" s="103"/>
      <c r="ULA85" s="103"/>
      <c r="ULB85" s="103"/>
      <c r="ULC85" s="103"/>
      <c r="ULD85" s="103"/>
      <c r="ULE85" s="103"/>
      <c r="ULF85" s="103"/>
      <c r="ULG85" s="103"/>
      <c r="ULH85" s="103"/>
      <c r="ULI85" s="103"/>
      <c r="ULJ85" s="103"/>
      <c r="ULK85" s="103"/>
      <c r="ULL85" s="103"/>
      <c r="ULM85" s="103"/>
      <c r="ULN85" s="103"/>
      <c r="ULO85" s="103"/>
      <c r="ULP85" s="103"/>
      <c r="ULQ85" s="103"/>
      <c r="ULR85" s="103"/>
      <c r="ULS85" s="103"/>
      <c r="ULT85" s="103"/>
      <c r="ULU85" s="103"/>
      <c r="ULV85" s="103"/>
      <c r="ULW85" s="103"/>
      <c r="ULX85" s="103"/>
      <c r="ULY85" s="103"/>
      <c r="ULZ85" s="103"/>
      <c r="UMA85" s="103"/>
      <c r="UMB85" s="103"/>
      <c r="UMC85" s="103"/>
      <c r="UMD85" s="103"/>
      <c r="UME85" s="103"/>
      <c r="UMF85" s="103"/>
      <c r="UMG85" s="103"/>
      <c r="UMH85" s="103"/>
      <c r="UMI85" s="103"/>
      <c r="UMJ85" s="103"/>
      <c r="UMK85" s="103"/>
      <c r="UML85" s="103"/>
      <c r="UMM85" s="103"/>
      <c r="UMN85" s="103"/>
      <c r="UMO85" s="103"/>
      <c r="UMP85" s="103"/>
      <c r="UMQ85" s="103"/>
      <c r="UMR85" s="103"/>
      <c r="UMS85" s="103"/>
      <c r="UMT85" s="103"/>
      <c r="UMU85" s="103"/>
      <c r="UMV85" s="103"/>
      <c r="UMW85" s="103"/>
      <c r="UMX85" s="103"/>
      <c r="UMY85" s="103"/>
      <c r="UMZ85" s="103"/>
      <c r="UNA85" s="103"/>
      <c r="UNB85" s="103"/>
      <c r="UNC85" s="103"/>
      <c r="UND85" s="103"/>
      <c r="UNE85" s="103"/>
      <c r="UNF85" s="103"/>
      <c r="UNG85" s="103"/>
      <c r="UNH85" s="103"/>
      <c r="UNI85" s="103"/>
      <c r="UNJ85" s="103"/>
      <c r="UNK85" s="103"/>
      <c r="UNL85" s="103"/>
      <c r="UNM85" s="103"/>
      <c r="UNN85" s="103"/>
      <c r="UNO85" s="103"/>
      <c r="UNP85" s="103"/>
      <c r="UNQ85" s="103"/>
      <c r="UNR85" s="103"/>
      <c r="UNS85" s="103"/>
      <c r="UNT85" s="103"/>
      <c r="UNU85" s="103"/>
      <c r="UNV85" s="103"/>
      <c r="UNW85" s="103"/>
      <c r="UNX85" s="103"/>
      <c r="UNY85" s="103"/>
      <c r="UNZ85" s="103"/>
      <c r="UOA85" s="103"/>
      <c r="UOB85" s="103"/>
      <c r="UOC85" s="103"/>
      <c r="UOD85" s="103"/>
      <c r="UOE85" s="103"/>
      <c r="UOF85" s="103"/>
      <c r="UOG85" s="103"/>
      <c r="UOH85" s="103"/>
      <c r="UOI85" s="103"/>
      <c r="UOJ85" s="103"/>
      <c r="UOK85" s="103"/>
      <c r="UOL85" s="103"/>
      <c r="UOM85" s="103"/>
      <c r="UON85" s="103"/>
      <c r="UOO85" s="103"/>
      <c r="UOP85" s="103"/>
      <c r="UOQ85" s="103"/>
      <c r="UOR85" s="103"/>
      <c r="UOS85" s="103"/>
      <c r="UOT85" s="103"/>
      <c r="UOU85" s="103"/>
      <c r="UOV85" s="103"/>
      <c r="UOW85" s="103"/>
      <c r="UOX85" s="103"/>
      <c r="UOY85" s="103"/>
      <c r="UOZ85" s="103"/>
      <c r="UPA85" s="103"/>
      <c r="UPB85" s="103"/>
      <c r="UPC85" s="103"/>
      <c r="UPD85" s="103"/>
      <c r="UPE85" s="103"/>
      <c r="UPF85" s="103"/>
      <c r="UPG85" s="103"/>
      <c r="UPH85" s="103"/>
      <c r="UPI85" s="103"/>
      <c r="UPJ85" s="103"/>
      <c r="UPK85" s="103"/>
      <c r="UPL85" s="103"/>
      <c r="UPM85" s="103"/>
      <c r="UPN85" s="103"/>
      <c r="UPO85" s="103"/>
      <c r="UPP85" s="103"/>
      <c r="UPQ85" s="103"/>
      <c r="UPR85" s="103"/>
      <c r="UPS85" s="103"/>
      <c r="UPT85" s="103"/>
      <c r="UPU85" s="103"/>
      <c r="UPV85" s="103"/>
      <c r="UPW85" s="103"/>
      <c r="UPX85" s="103"/>
      <c r="UPY85" s="103"/>
      <c r="UPZ85" s="103"/>
      <c r="UQA85" s="103"/>
      <c r="UQB85" s="103"/>
      <c r="UQC85" s="103"/>
      <c r="UQD85" s="103"/>
      <c r="UQE85" s="103"/>
      <c r="UQF85" s="103"/>
      <c r="UQG85" s="103"/>
      <c r="UQH85" s="103"/>
      <c r="UQI85" s="103"/>
      <c r="UQJ85" s="103"/>
      <c r="UQK85" s="103"/>
      <c r="UQL85" s="103"/>
      <c r="UQM85" s="103"/>
      <c r="UQN85" s="103"/>
      <c r="UQO85" s="103"/>
      <c r="UQP85" s="103"/>
      <c r="UQQ85" s="103"/>
      <c r="UQR85" s="103"/>
      <c r="UQS85" s="103"/>
      <c r="UQT85" s="103"/>
      <c r="UQU85" s="103"/>
      <c r="UQV85" s="103"/>
      <c r="UQW85" s="103"/>
      <c r="UQX85" s="103"/>
      <c r="UQY85" s="103"/>
      <c r="UQZ85" s="103"/>
      <c r="URA85" s="103"/>
      <c r="URB85" s="103"/>
      <c r="URC85" s="103"/>
      <c r="URD85" s="103"/>
      <c r="URE85" s="103"/>
      <c r="URF85" s="103"/>
      <c r="URG85" s="103"/>
      <c r="URH85" s="103"/>
      <c r="URI85" s="103"/>
      <c r="URJ85" s="103"/>
      <c r="URK85" s="103"/>
      <c r="URL85" s="103"/>
      <c r="URM85" s="103"/>
      <c r="URN85" s="103"/>
      <c r="URO85" s="103"/>
      <c r="URP85" s="103"/>
      <c r="URQ85" s="103"/>
      <c r="URR85" s="103"/>
      <c r="URS85" s="103"/>
      <c r="URT85" s="103"/>
      <c r="URU85" s="103"/>
      <c r="URV85" s="103"/>
      <c r="URW85" s="103"/>
      <c r="URX85" s="103"/>
      <c r="URY85" s="103"/>
      <c r="URZ85" s="103"/>
      <c r="USA85" s="103"/>
      <c r="USB85" s="103"/>
      <c r="USC85" s="103"/>
      <c r="USD85" s="103"/>
      <c r="USE85" s="103"/>
      <c r="USF85" s="103"/>
      <c r="USG85" s="103"/>
      <c r="USH85" s="103"/>
      <c r="USI85" s="103"/>
      <c r="USJ85" s="103"/>
      <c r="USK85" s="103"/>
      <c r="USL85" s="103"/>
      <c r="USM85" s="103"/>
      <c r="USN85" s="103"/>
      <c r="USO85" s="103"/>
      <c r="USP85" s="103"/>
      <c r="USQ85" s="103"/>
      <c r="USR85" s="103"/>
      <c r="USS85" s="103"/>
      <c r="UST85" s="103"/>
      <c r="USU85" s="103"/>
      <c r="USV85" s="103"/>
      <c r="USW85" s="103"/>
      <c r="USX85" s="103"/>
      <c r="USY85" s="103"/>
      <c r="USZ85" s="103"/>
      <c r="UTA85" s="103"/>
      <c r="UTB85" s="103"/>
      <c r="UTC85" s="103"/>
      <c r="UTD85" s="103"/>
      <c r="UTE85" s="103"/>
      <c r="UTF85" s="103"/>
      <c r="UTG85" s="103"/>
      <c r="UTH85" s="103"/>
      <c r="UTI85" s="103"/>
      <c r="UTJ85" s="103"/>
      <c r="UTK85" s="103"/>
      <c r="UTL85" s="103"/>
      <c r="UTM85" s="103"/>
      <c r="UTN85" s="103"/>
      <c r="UTO85" s="103"/>
      <c r="UTP85" s="103"/>
      <c r="UTQ85" s="103"/>
      <c r="UTR85" s="103"/>
      <c r="UTS85" s="103"/>
      <c r="UTT85" s="103"/>
      <c r="UTU85" s="103"/>
      <c r="UTV85" s="103"/>
      <c r="UTW85" s="103"/>
      <c r="UTX85" s="103"/>
      <c r="UTY85" s="103"/>
      <c r="UTZ85" s="103"/>
      <c r="UUA85" s="103"/>
      <c r="UUB85" s="103"/>
      <c r="UUC85" s="103"/>
      <c r="UUD85" s="103"/>
      <c r="UUE85" s="103"/>
      <c r="UUF85" s="103"/>
      <c r="UUG85" s="103"/>
      <c r="UUH85" s="103"/>
      <c r="UUI85" s="103"/>
      <c r="UUJ85" s="103"/>
      <c r="UUK85" s="103"/>
      <c r="UUL85" s="103"/>
      <c r="UUM85" s="103"/>
      <c r="UUN85" s="103"/>
      <c r="UUO85" s="103"/>
      <c r="UUP85" s="103"/>
      <c r="UUQ85" s="103"/>
      <c r="UUR85" s="103"/>
      <c r="UUS85" s="103"/>
      <c r="UUT85" s="103"/>
      <c r="UUU85" s="103"/>
      <c r="UUV85" s="103"/>
      <c r="UUW85" s="103"/>
      <c r="UUX85" s="103"/>
      <c r="UUY85" s="103"/>
      <c r="UUZ85" s="103"/>
      <c r="UVA85" s="103"/>
      <c r="UVB85" s="103"/>
      <c r="UVC85" s="103"/>
      <c r="UVD85" s="103"/>
      <c r="UVE85" s="103"/>
      <c r="UVF85" s="103"/>
      <c r="UVG85" s="103"/>
      <c r="UVH85" s="103"/>
      <c r="UVI85" s="103"/>
      <c r="UVJ85" s="103"/>
      <c r="UVK85" s="103"/>
      <c r="UVL85" s="103"/>
      <c r="UVM85" s="103"/>
      <c r="UVN85" s="103"/>
      <c r="UVO85" s="103"/>
      <c r="UVP85" s="103"/>
      <c r="UVQ85" s="103"/>
      <c r="UVR85" s="103"/>
      <c r="UVS85" s="103"/>
      <c r="UVT85" s="103"/>
      <c r="UVU85" s="103"/>
      <c r="UVV85" s="103"/>
      <c r="UVW85" s="103"/>
      <c r="UVX85" s="103"/>
      <c r="UVY85" s="103"/>
      <c r="UVZ85" s="103"/>
      <c r="UWA85" s="103"/>
      <c r="UWB85" s="103"/>
      <c r="UWC85" s="103"/>
      <c r="UWD85" s="103"/>
      <c r="UWE85" s="103"/>
      <c r="UWF85" s="103"/>
      <c r="UWG85" s="103"/>
      <c r="UWH85" s="103"/>
      <c r="UWI85" s="103"/>
      <c r="UWJ85" s="103"/>
      <c r="UWK85" s="103"/>
      <c r="UWL85" s="103"/>
      <c r="UWM85" s="103"/>
      <c r="UWN85" s="103"/>
      <c r="UWO85" s="103"/>
      <c r="UWP85" s="103"/>
      <c r="UWQ85" s="103"/>
      <c r="UWR85" s="103"/>
      <c r="UWS85" s="103"/>
      <c r="UWT85" s="103"/>
      <c r="UWU85" s="103"/>
      <c r="UWV85" s="103"/>
      <c r="UWW85" s="103"/>
      <c r="UWX85" s="103"/>
      <c r="UWY85" s="103"/>
      <c r="UWZ85" s="103"/>
      <c r="UXA85" s="103"/>
      <c r="UXB85" s="103"/>
      <c r="UXC85" s="103"/>
      <c r="UXD85" s="103"/>
      <c r="UXE85" s="103"/>
      <c r="UXF85" s="103"/>
      <c r="UXG85" s="103"/>
      <c r="UXH85" s="103"/>
      <c r="UXI85" s="103"/>
      <c r="UXJ85" s="103"/>
      <c r="UXK85" s="103"/>
      <c r="UXL85" s="103"/>
      <c r="UXM85" s="103"/>
      <c r="UXN85" s="103"/>
      <c r="UXO85" s="103"/>
      <c r="UXP85" s="103"/>
      <c r="UXQ85" s="103"/>
      <c r="UXR85" s="103"/>
      <c r="UXS85" s="103"/>
      <c r="UXT85" s="103"/>
      <c r="UXU85" s="103"/>
      <c r="UXV85" s="103"/>
      <c r="UXW85" s="103"/>
      <c r="UXX85" s="103"/>
      <c r="UXY85" s="103"/>
      <c r="UXZ85" s="103"/>
      <c r="UYA85" s="103"/>
      <c r="UYB85" s="103"/>
      <c r="UYC85" s="103"/>
      <c r="UYD85" s="103"/>
      <c r="UYE85" s="103"/>
      <c r="UYF85" s="103"/>
      <c r="UYG85" s="103"/>
      <c r="UYH85" s="103"/>
      <c r="UYI85" s="103"/>
      <c r="UYJ85" s="103"/>
      <c r="UYK85" s="103"/>
      <c r="UYL85" s="103"/>
      <c r="UYM85" s="103"/>
      <c r="UYN85" s="103"/>
      <c r="UYO85" s="103"/>
      <c r="UYP85" s="103"/>
      <c r="UYQ85" s="103"/>
      <c r="UYR85" s="103"/>
      <c r="UYS85" s="103"/>
      <c r="UYT85" s="103"/>
      <c r="UYU85" s="103"/>
      <c r="UYV85" s="103"/>
      <c r="UYW85" s="103"/>
      <c r="UYX85" s="103"/>
      <c r="UYY85" s="103"/>
      <c r="UYZ85" s="103"/>
      <c r="UZA85" s="103"/>
      <c r="UZB85" s="103"/>
      <c r="UZC85" s="103"/>
      <c r="UZD85" s="103"/>
      <c r="UZE85" s="103"/>
      <c r="UZF85" s="103"/>
      <c r="UZG85" s="103"/>
      <c r="UZH85" s="103"/>
      <c r="UZI85" s="103"/>
      <c r="UZJ85" s="103"/>
      <c r="UZK85" s="103"/>
      <c r="UZL85" s="103"/>
      <c r="UZM85" s="103"/>
      <c r="UZN85" s="103"/>
      <c r="UZO85" s="103"/>
      <c r="UZP85" s="103"/>
      <c r="UZQ85" s="103"/>
      <c r="UZR85" s="103"/>
      <c r="UZS85" s="103"/>
      <c r="UZT85" s="103"/>
      <c r="UZU85" s="103"/>
      <c r="UZV85" s="103"/>
      <c r="UZW85" s="103"/>
      <c r="UZX85" s="103"/>
      <c r="UZY85" s="103"/>
      <c r="UZZ85" s="103"/>
      <c r="VAA85" s="103"/>
      <c r="VAB85" s="103"/>
      <c r="VAC85" s="103"/>
      <c r="VAD85" s="103"/>
      <c r="VAE85" s="103"/>
      <c r="VAF85" s="103"/>
      <c r="VAG85" s="103"/>
      <c r="VAH85" s="103"/>
      <c r="VAI85" s="103"/>
      <c r="VAJ85" s="103"/>
      <c r="VAK85" s="103"/>
      <c r="VAL85" s="103"/>
      <c r="VAM85" s="103"/>
      <c r="VAN85" s="103"/>
      <c r="VAO85" s="103"/>
      <c r="VAP85" s="103"/>
      <c r="VAQ85" s="103"/>
      <c r="VAR85" s="103"/>
      <c r="VAS85" s="103"/>
      <c r="VAT85" s="103"/>
      <c r="VAU85" s="103"/>
      <c r="VAV85" s="103"/>
      <c r="VAW85" s="103"/>
      <c r="VAX85" s="103"/>
      <c r="VAY85" s="103"/>
      <c r="VAZ85" s="103"/>
      <c r="VBA85" s="103"/>
      <c r="VBB85" s="103"/>
      <c r="VBC85" s="103"/>
      <c r="VBD85" s="103"/>
      <c r="VBE85" s="103"/>
      <c r="VBF85" s="103"/>
      <c r="VBG85" s="103"/>
      <c r="VBH85" s="103"/>
      <c r="VBI85" s="103"/>
      <c r="VBJ85" s="103"/>
      <c r="VBK85" s="103"/>
      <c r="VBL85" s="103"/>
      <c r="VBM85" s="103"/>
      <c r="VBN85" s="103"/>
      <c r="VBO85" s="103"/>
      <c r="VBP85" s="103"/>
      <c r="VBQ85" s="103"/>
      <c r="VBR85" s="103"/>
      <c r="VBS85" s="103"/>
      <c r="VBT85" s="103"/>
      <c r="VBU85" s="103"/>
      <c r="VBV85" s="103"/>
      <c r="VBW85" s="103"/>
      <c r="VBX85" s="103"/>
      <c r="VBY85" s="103"/>
      <c r="VBZ85" s="103"/>
      <c r="VCA85" s="103"/>
      <c r="VCB85" s="103"/>
      <c r="VCC85" s="103"/>
      <c r="VCD85" s="103"/>
      <c r="VCE85" s="103"/>
      <c r="VCF85" s="103"/>
      <c r="VCG85" s="103"/>
      <c r="VCH85" s="103"/>
      <c r="VCI85" s="103"/>
      <c r="VCJ85" s="103"/>
      <c r="VCK85" s="103"/>
      <c r="VCL85" s="103"/>
      <c r="VCM85" s="103"/>
      <c r="VCN85" s="103"/>
      <c r="VCO85" s="103"/>
      <c r="VCP85" s="103"/>
      <c r="VCQ85" s="103"/>
      <c r="VCR85" s="103"/>
      <c r="VCS85" s="103"/>
      <c r="VCT85" s="103"/>
      <c r="VCU85" s="103"/>
      <c r="VCV85" s="103"/>
      <c r="VCW85" s="103"/>
      <c r="VCX85" s="103"/>
      <c r="VCY85" s="103"/>
      <c r="VCZ85" s="103"/>
      <c r="VDA85" s="103"/>
      <c r="VDB85" s="103"/>
      <c r="VDC85" s="103"/>
      <c r="VDD85" s="103"/>
      <c r="VDE85" s="103"/>
      <c r="VDF85" s="103"/>
      <c r="VDG85" s="103"/>
      <c r="VDH85" s="103"/>
      <c r="VDI85" s="103"/>
      <c r="VDJ85" s="103"/>
      <c r="VDK85" s="103"/>
      <c r="VDL85" s="103"/>
      <c r="VDM85" s="103"/>
      <c r="VDN85" s="103"/>
      <c r="VDO85" s="103"/>
      <c r="VDP85" s="103"/>
      <c r="VDQ85" s="103"/>
      <c r="VDR85" s="103"/>
      <c r="VDS85" s="103"/>
      <c r="VDT85" s="103"/>
      <c r="VDU85" s="103"/>
      <c r="VDV85" s="103"/>
      <c r="VDW85" s="103"/>
      <c r="VDX85" s="103"/>
      <c r="VDY85" s="103"/>
      <c r="VDZ85" s="103"/>
      <c r="VEA85" s="103"/>
      <c r="VEB85" s="103"/>
      <c r="VEC85" s="103"/>
      <c r="VED85" s="103"/>
      <c r="VEE85" s="103"/>
      <c r="VEF85" s="103"/>
      <c r="VEG85" s="103"/>
      <c r="VEH85" s="103"/>
      <c r="VEI85" s="103"/>
      <c r="VEJ85" s="103"/>
      <c r="VEK85" s="103"/>
      <c r="VEL85" s="103"/>
      <c r="VEM85" s="103"/>
      <c r="VEN85" s="103"/>
      <c r="VEO85" s="103"/>
      <c r="VEP85" s="103"/>
      <c r="VEQ85" s="103"/>
      <c r="VER85" s="103"/>
      <c r="VES85" s="103"/>
      <c r="VET85" s="103"/>
      <c r="VEU85" s="103"/>
      <c r="VEV85" s="103"/>
      <c r="VEW85" s="103"/>
      <c r="VEX85" s="103"/>
      <c r="VEY85" s="103"/>
      <c r="VEZ85" s="103"/>
      <c r="VFA85" s="103"/>
      <c r="VFB85" s="103"/>
      <c r="VFC85" s="103"/>
      <c r="VFD85" s="103"/>
      <c r="VFE85" s="103"/>
      <c r="VFF85" s="103"/>
      <c r="VFG85" s="103"/>
      <c r="VFH85" s="103"/>
      <c r="VFI85" s="103"/>
      <c r="VFJ85" s="103"/>
      <c r="VFK85" s="103"/>
      <c r="VFL85" s="103"/>
      <c r="VFM85" s="103"/>
      <c r="VFN85" s="103"/>
      <c r="VFO85" s="103"/>
      <c r="VFP85" s="103"/>
      <c r="VFQ85" s="103"/>
      <c r="VFR85" s="103"/>
      <c r="VFS85" s="103"/>
      <c r="VFT85" s="103"/>
      <c r="VFU85" s="103"/>
      <c r="VFV85" s="103"/>
      <c r="VFW85" s="103"/>
      <c r="VFX85" s="103"/>
      <c r="VFY85" s="103"/>
      <c r="VFZ85" s="103"/>
      <c r="VGA85" s="103"/>
      <c r="VGB85" s="103"/>
      <c r="VGC85" s="103"/>
      <c r="VGD85" s="103"/>
      <c r="VGE85" s="103"/>
      <c r="VGF85" s="103"/>
      <c r="VGG85" s="103"/>
      <c r="VGH85" s="103"/>
      <c r="VGI85" s="103"/>
      <c r="VGJ85" s="103"/>
      <c r="VGK85" s="103"/>
      <c r="VGL85" s="103"/>
      <c r="VGM85" s="103"/>
      <c r="VGN85" s="103"/>
      <c r="VGO85" s="103"/>
      <c r="VGP85" s="103"/>
      <c r="VGQ85" s="103"/>
      <c r="VGR85" s="103"/>
      <c r="VGS85" s="103"/>
      <c r="VGT85" s="103"/>
      <c r="VGU85" s="103"/>
      <c r="VGV85" s="103"/>
      <c r="VGW85" s="103"/>
      <c r="VGX85" s="103"/>
      <c r="VGY85" s="103"/>
      <c r="VGZ85" s="103"/>
      <c r="VHA85" s="103"/>
      <c r="VHB85" s="103"/>
      <c r="VHC85" s="103"/>
      <c r="VHD85" s="103"/>
      <c r="VHE85" s="103"/>
      <c r="VHF85" s="103"/>
      <c r="VHG85" s="103"/>
      <c r="VHH85" s="103"/>
      <c r="VHI85" s="103"/>
      <c r="VHJ85" s="103"/>
      <c r="VHK85" s="103"/>
      <c r="VHL85" s="103"/>
      <c r="VHM85" s="103"/>
      <c r="VHN85" s="103"/>
      <c r="VHO85" s="103"/>
      <c r="VHP85" s="103"/>
      <c r="VHQ85" s="103"/>
      <c r="VHR85" s="103"/>
      <c r="VHS85" s="103"/>
      <c r="VHT85" s="103"/>
      <c r="VHU85" s="103"/>
      <c r="VHV85" s="103"/>
      <c r="VHW85" s="103"/>
      <c r="VHX85" s="103"/>
      <c r="VHY85" s="103"/>
      <c r="VHZ85" s="103"/>
      <c r="VIA85" s="103"/>
      <c r="VIB85" s="103"/>
      <c r="VIC85" s="103"/>
      <c r="VID85" s="103"/>
      <c r="VIE85" s="103"/>
      <c r="VIF85" s="103"/>
      <c r="VIG85" s="103"/>
      <c r="VIH85" s="103"/>
      <c r="VII85" s="103"/>
      <c r="VIJ85" s="103"/>
      <c r="VIK85" s="103"/>
      <c r="VIL85" s="103"/>
      <c r="VIM85" s="103"/>
      <c r="VIN85" s="103"/>
      <c r="VIO85" s="103"/>
      <c r="VIP85" s="103"/>
      <c r="VIQ85" s="103"/>
      <c r="VIR85" s="103"/>
      <c r="VIS85" s="103"/>
      <c r="VIT85" s="103"/>
      <c r="VIU85" s="103"/>
      <c r="VIV85" s="103"/>
      <c r="VIW85" s="103"/>
      <c r="VIX85" s="103"/>
      <c r="VIY85" s="103"/>
      <c r="VIZ85" s="103"/>
      <c r="VJA85" s="103"/>
      <c r="VJB85" s="103"/>
      <c r="VJC85" s="103"/>
      <c r="VJD85" s="103"/>
      <c r="VJE85" s="103"/>
      <c r="VJF85" s="103"/>
      <c r="VJG85" s="103"/>
      <c r="VJH85" s="103"/>
      <c r="VJI85" s="103"/>
      <c r="VJJ85" s="103"/>
      <c r="VJK85" s="103"/>
      <c r="VJL85" s="103"/>
      <c r="VJM85" s="103"/>
      <c r="VJN85" s="103"/>
      <c r="VJO85" s="103"/>
      <c r="VJP85" s="103"/>
      <c r="VJQ85" s="103"/>
      <c r="VJR85" s="103"/>
      <c r="VJS85" s="103"/>
      <c r="VJT85" s="103"/>
      <c r="VJU85" s="103"/>
      <c r="VJV85" s="103"/>
      <c r="VJW85" s="103"/>
      <c r="VJX85" s="103"/>
      <c r="VJY85" s="103"/>
      <c r="VJZ85" s="103"/>
      <c r="VKA85" s="103"/>
      <c r="VKB85" s="103"/>
      <c r="VKC85" s="103"/>
      <c r="VKD85" s="103"/>
      <c r="VKE85" s="103"/>
      <c r="VKF85" s="103"/>
      <c r="VKG85" s="103"/>
      <c r="VKH85" s="103"/>
      <c r="VKI85" s="103"/>
      <c r="VKJ85" s="103"/>
      <c r="VKK85" s="103"/>
      <c r="VKL85" s="103"/>
      <c r="VKM85" s="103"/>
      <c r="VKN85" s="103"/>
      <c r="VKO85" s="103"/>
      <c r="VKP85" s="103"/>
      <c r="VKQ85" s="103"/>
      <c r="VKR85" s="103"/>
      <c r="VKS85" s="103"/>
      <c r="VKT85" s="103"/>
      <c r="VKU85" s="103"/>
      <c r="VKV85" s="103"/>
      <c r="VKW85" s="103"/>
      <c r="VKX85" s="103"/>
      <c r="VKY85" s="103"/>
      <c r="VKZ85" s="103"/>
      <c r="VLA85" s="103"/>
      <c r="VLB85" s="103"/>
      <c r="VLC85" s="103"/>
      <c r="VLD85" s="103"/>
      <c r="VLE85" s="103"/>
      <c r="VLF85" s="103"/>
      <c r="VLG85" s="103"/>
      <c r="VLH85" s="103"/>
      <c r="VLI85" s="103"/>
      <c r="VLJ85" s="103"/>
      <c r="VLK85" s="103"/>
      <c r="VLL85" s="103"/>
      <c r="VLM85" s="103"/>
      <c r="VLN85" s="103"/>
      <c r="VLO85" s="103"/>
      <c r="VLP85" s="103"/>
      <c r="VLQ85" s="103"/>
      <c r="VLR85" s="103"/>
      <c r="VLS85" s="103"/>
      <c r="VLT85" s="103"/>
      <c r="VLU85" s="103"/>
      <c r="VLV85" s="103"/>
      <c r="VLW85" s="103"/>
      <c r="VLX85" s="103"/>
      <c r="VLY85" s="103"/>
      <c r="VLZ85" s="103"/>
      <c r="VMA85" s="103"/>
      <c r="VMB85" s="103"/>
      <c r="VMC85" s="103"/>
      <c r="VMD85" s="103"/>
      <c r="VME85" s="103"/>
      <c r="VMF85" s="103"/>
      <c r="VMG85" s="103"/>
      <c r="VMH85" s="103"/>
      <c r="VMI85" s="103"/>
      <c r="VMJ85" s="103"/>
      <c r="VMK85" s="103"/>
      <c r="VML85" s="103"/>
      <c r="VMM85" s="103"/>
      <c r="VMN85" s="103"/>
      <c r="VMO85" s="103"/>
      <c r="VMP85" s="103"/>
      <c r="VMQ85" s="103"/>
      <c r="VMR85" s="103"/>
      <c r="VMS85" s="103"/>
      <c r="VMT85" s="103"/>
      <c r="VMU85" s="103"/>
      <c r="VMV85" s="103"/>
      <c r="VMW85" s="103"/>
      <c r="VMX85" s="103"/>
      <c r="VMY85" s="103"/>
      <c r="VMZ85" s="103"/>
      <c r="VNA85" s="103"/>
      <c r="VNB85" s="103"/>
      <c r="VNC85" s="103"/>
      <c r="VND85" s="103"/>
      <c r="VNE85" s="103"/>
      <c r="VNF85" s="103"/>
      <c r="VNG85" s="103"/>
      <c r="VNH85" s="103"/>
      <c r="VNI85" s="103"/>
      <c r="VNJ85" s="103"/>
      <c r="VNK85" s="103"/>
      <c r="VNL85" s="103"/>
      <c r="VNM85" s="103"/>
      <c r="VNN85" s="103"/>
      <c r="VNO85" s="103"/>
      <c r="VNP85" s="103"/>
      <c r="VNQ85" s="103"/>
      <c r="VNR85" s="103"/>
      <c r="VNS85" s="103"/>
      <c r="VNT85" s="103"/>
      <c r="VNU85" s="103"/>
      <c r="VNV85" s="103"/>
      <c r="VNW85" s="103"/>
      <c r="VNX85" s="103"/>
      <c r="VNY85" s="103"/>
      <c r="VNZ85" s="103"/>
      <c r="VOA85" s="103"/>
      <c r="VOB85" s="103"/>
      <c r="VOC85" s="103"/>
      <c r="VOD85" s="103"/>
      <c r="VOE85" s="103"/>
      <c r="VOF85" s="103"/>
      <c r="VOG85" s="103"/>
      <c r="VOH85" s="103"/>
      <c r="VOI85" s="103"/>
      <c r="VOJ85" s="103"/>
      <c r="VOK85" s="103"/>
      <c r="VOL85" s="103"/>
      <c r="VOM85" s="103"/>
      <c r="VON85" s="103"/>
      <c r="VOO85" s="103"/>
      <c r="VOP85" s="103"/>
      <c r="VOQ85" s="103"/>
      <c r="VOR85" s="103"/>
      <c r="VOS85" s="103"/>
      <c r="VOT85" s="103"/>
      <c r="VOU85" s="103"/>
      <c r="VOV85" s="103"/>
      <c r="VOW85" s="103"/>
      <c r="VOX85" s="103"/>
      <c r="VOY85" s="103"/>
      <c r="VOZ85" s="103"/>
      <c r="VPA85" s="103"/>
      <c r="VPB85" s="103"/>
      <c r="VPC85" s="103"/>
      <c r="VPD85" s="103"/>
      <c r="VPE85" s="103"/>
      <c r="VPF85" s="103"/>
      <c r="VPG85" s="103"/>
      <c r="VPH85" s="103"/>
      <c r="VPI85" s="103"/>
      <c r="VPJ85" s="103"/>
      <c r="VPK85" s="103"/>
      <c r="VPL85" s="103"/>
      <c r="VPM85" s="103"/>
      <c r="VPN85" s="103"/>
      <c r="VPO85" s="103"/>
      <c r="VPP85" s="103"/>
      <c r="VPQ85" s="103"/>
      <c r="VPR85" s="103"/>
      <c r="VPS85" s="103"/>
      <c r="VPT85" s="103"/>
      <c r="VPU85" s="103"/>
      <c r="VPV85" s="103"/>
      <c r="VPW85" s="103"/>
      <c r="VPX85" s="103"/>
      <c r="VPY85" s="103"/>
      <c r="VPZ85" s="103"/>
      <c r="VQA85" s="103"/>
      <c r="VQB85" s="103"/>
      <c r="VQC85" s="103"/>
      <c r="VQD85" s="103"/>
      <c r="VQE85" s="103"/>
      <c r="VQF85" s="103"/>
      <c r="VQG85" s="103"/>
      <c r="VQH85" s="103"/>
      <c r="VQI85" s="103"/>
      <c r="VQJ85" s="103"/>
      <c r="VQK85" s="103"/>
      <c r="VQL85" s="103"/>
      <c r="VQM85" s="103"/>
      <c r="VQN85" s="103"/>
      <c r="VQO85" s="103"/>
      <c r="VQP85" s="103"/>
      <c r="VQQ85" s="103"/>
      <c r="VQR85" s="103"/>
      <c r="VQS85" s="103"/>
      <c r="VQT85" s="103"/>
      <c r="VQU85" s="103"/>
      <c r="VQV85" s="103"/>
      <c r="VQW85" s="103"/>
      <c r="VQX85" s="103"/>
      <c r="VQY85" s="103"/>
      <c r="VQZ85" s="103"/>
      <c r="VRA85" s="103"/>
      <c r="VRB85" s="103"/>
      <c r="VRC85" s="103"/>
      <c r="VRD85" s="103"/>
      <c r="VRE85" s="103"/>
      <c r="VRF85" s="103"/>
      <c r="VRG85" s="103"/>
      <c r="VRH85" s="103"/>
      <c r="VRI85" s="103"/>
      <c r="VRJ85" s="103"/>
      <c r="VRK85" s="103"/>
      <c r="VRL85" s="103"/>
      <c r="VRM85" s="103"/>
      <c r="VRN85" s="103"/>
      <c r="VRO85" s="103"/>
      <c r="VRP85" s="103"/>
      <c r="VRQ85" s="103"/>
      <c r="VRR85" s="103"/>
      <c r="VRS85" s="103"/>
      <c r="VRT85" s="103"/>
      <c r="VRU85" s="103"/>
      <c r="VRV85" s="103"/>
      <c r="VRW85" s="103"/>
      <c r="VRX85" s="103"/>
      <c r="VRY85" s="103"/>
      <c r="VRZ85" s="103"/>
      <c r="VSA85" s="103"/>
      <c r="VSB85" s="103"/>
      <c r="VSC85" s="103"/>
      <c r="VSD85" s="103"/>
      <c r="VSE85" s="103"/>
      <c r="VSF85" s="103"/>
      <c r="VSG85" s="103"/>
      <c r="VSH85" s="103"/>
      <c r="VSI85" s="103"/>
      <c r="VSJ85" s="103"/>
      <c r="VSK85" s="103"/>
      <c r="VSL85" s="103"/>
      <c r="VSM85" s="103"/>
      <c r="VSN85" s="103"/>
      <c r="VSO85" s="103"/>
      <c r="VSP85" s="103"/>
      <c r="VSQ85" s="103"/>
      <c r="VSR85" s="103"/>
      <c r="VSS85" s="103"/>
      <c r="VST85" s="103"/>
      <c r="VSU85" s="103"/>
      <c r="VSV85" s="103"/>
      <c r="VSW85" s="103"/>
      <c r="VSX85" s="103"/>
      <c r="VSY85" s="103"/>
      <c r="VSZ85" s="103"/>
      <c r="VTA85" s="103"/>
      <c r="VTB85" s="103"/>
      <c r="VTC85" s="103"/>
      <c r="VTD85" s="103"/>
      <c r="VTE85" s="103"/>
      <c r="VTF85" s="103"/>
      <c r="VTG85" s="103"/>
      <c r="VTH85" s="103"/>
      <c r="VTI85" s="103"/>
      <c r="VTJ85" s="103"/>
      <c r="VTK85" s="103"/>
      <c r="VTL85" s="103"/>
      <c r="VTM85" s="103"/>
      <c r="VTN85" s="103"/>
      <c r="VTO85" s="103"/>
      <c r="VTP85" s="103"/>
      <c r="VTQ85" s="103"/>
      <c r="VTR85" s="103"/>
      <c r="VTS85" s="103"/>
      <c r="VTT85" s="103"/>
      <c r="VTU85" s="103"/>
      <c r="VTV85" s="103"/>
      <c r="VTW85" s="103"/>
      <c r="VTX85" s="103"/>
      <c r="VTY85" s="103"/>
      <c r="VTZ85" s="103"/>
      <c r="VUA85" s="103"/>
      <c r="VUB85" s="103"/>
      <c r="VUC85" s="103"/>
      <c r="VUD85" s="103"/>
      <c r="VUE85" s="103"/>
      <c r="VUF85" s="103"/>
      <c r="VUG85" s="103"/>
      <c r="VUH85" s="103"/>
      <c r="VUI85" s="103"/>
      <c r="VUJ85" s="103"/>
      <c r="VUK85" s="103"/>
      <c r="VUL85" s="103"/>
      <c r="VUM85" s="103"/>
      <c r="VUN85" s="103"/>
      <c r="VUO85" s="103"/>
      <c r="VUP85" s="103"/>
      <c r="VUQ85" s="103"/>
      <c r="VUR85" s="103"/>
      <c r="VUS85" s="103"/>
      <c r="VUT85" s="103"/>
      <c r="VUU85" s="103"/>
      <c r="VUV85" s="103"/>
      <c r="VUW85" s="103"/>
      <c r="VUX85" s="103"/>
      <c r="VUY85" s="103"/>
      <c r="VUZ85" s="103"/>
      <c r="VVA85" s="103"/>
      <c r="VVB85" s="103"/>
      <c r="VVC85" s="103"/>
      <c r="VVD85" s="103"/>
      <c r="VVE85" s="103"/>
      <c r="VVF85" s="103"/>
      <c r="VVG85" s="103"/>
      <c r="VVH85" s="103"/>
      <c r="VVI85" s="103"/>
      <c r="VVJ85" s="103"/>
      <c r="VVK85" s="103"/>
      <c r="VVL85" s="103"/>
      <c r="VVM85" s="103"/>
      <c r="VVN85" s="103"/>
      <c r="VVO85" s="103"/>
      <c r="VVP85" s="103"/>
      <c r="VVQ85" s="103"/>
      <c r="VVR85" s="103"/>
      <c r="VVS85" s="103"/>
      <c r="VVT85" s="103"/>
      <c r="VVU85" s="103"/>
      <c r="VVV85" s="103"/>
      <c r="VVW85" s="103"/>
      <c r="VVX85" s="103"/>
      <c r="VVY85" s="103"/>
      <c r="VVZ85" s="103"/>
      <c r="VWA85" s="103"/>
      <c r="VWB85" s="103"/>
      <c r="VWC85" s="103"/>
      <c r="VWD85" s="103"/>
      <c r="VWE85" s="103"/>
      <c r="VWF85" s="103"/>
      <c r="VWG85" s="103"/>
      <c r="VWH85" s="103"/>
      <c r="VWI85" s="103"/>
      <c r="VWJ85" s="103"/>
      <c r="VWK85" s="103"/>
      <c r="VWL85" s="103"/>
      <c r="VWM85" s="103"/>
      <c r="VWN85" s="103"/>
      <c r="VWO85" s="103"/>
      <c r="VWP85" s="103"/>
      <c r="VWQ85" s="103"/>
      <c r="VWR85" s="103"/>
      <c r="VWS85" s="103"/>
      <c r="VWT85" s="103"/>
      <c r="VWU85" s="103"/>
      <c r="VWV85" s="103"/>
      <c r="VWW85" s="103"/>
      <c r="VWX85" s="103"/>
      <c r="VWY85" s="103"/>
      <c r="VWZ85" s="103"/>
      <c r="VXA85" s="103"/>
      <c r="VXB85" s="103"/>
      <c r="VXC85" s="103"/>
      <c r="VXD85" s="103"/>
      <c r="VXE85" s="103"/>
      <c r="VXF85" s="103"/>
      <c r="VXG85" s="103"/>
      <c r="VXH85" s="103"/>
      <c r="VXI85" s="103"/>
      <c r="VXJ85" s="103"/>
      <c r="VXK85" s="103"/>
      <c r="VXL85" s="103"/>
      <c r="VXM85" s="103"/>
      <c r="VXN85" s="103"/>
      <c r="VXO85" s="103"/>
      <c r="VXP85" s="103"/>
      <c r="VXQ85" s="103"/>
      <c r="VXR85" s="103"/>
      <c r="VXS85" s="103"/>
      <c r="VXT85" s="103"/>
      <c r="VXU85" s="103"/>
      <c r="VXV85" s="103"/>
      <c r="VXW85" s="103"/>
      <c r="VXX85" s="103"/>
      <c r="VXY85" s="103"/>
      <c r="VXZ85" s="103"/>
      <c r="VYA85" s="103"/>
      <c r="VYB85" s="103"/>
      <c r="VYC85" s="103"/>
      <c r="VYD85" s="103"/>
      <c r="VYE85" s="103"/>
      <c r="VYF85" s="103"/>
      <c r="VYG85" s="103"/>
      <c r="VYH85" s="103"/>
      <c r="VYI85" s="103"/>
      <c r="VYJ85" s="103"/>
      <c r="VYK85" s="103"/>
      <c r="VYL85" s="103"/>
      <c r="VYM85" s="103"/>
      <c r="VYN85" s="103"/>
      <c r="VYO85" s="103"/>
      <c r="VYP85" s="103"/>
      <c r="VYQ85" s="103"/>
      <c r="VYR85" s="103"/>
      <c r="VYS85" s="103"/>
      <c r="VYT85" s="103"/>
      <c r="VYU85" s="103"/>
      <c r="VYV85" s="103"/>
      <c r="VYW85" s="103"/>
      <c r="VYX85" s="103"/>
      <c r="VYY85" s="103"/>
      <c r="VYZ85" s="103"/>
      <c r="VZA85" s="103"/>
      <c r="VZB85" s="103"/>
      <c r="VZC85" s="103"/>
      <c r="VZD85" s="103"/>
      <c r="VZE85" s="103"/>
      <c r="VZF85" s="103"/>
      <c r="VZG85" s="103"/>
      <c r="VZH85" s="103"/>
      <c r="VZI85" s="103"/>
      <c r="VZJ85" s="103"/>
      <c r="VZK85" s="103"/>
      <c r="VZL85" s="103"/>
      <c r="VZM85" s="103"/>
      <c r="VZN85" s="103"/>
      <c r="VZO85" s="103"/>
      <c r="VZP85" s="103"/>
      <c r="VZQ85" s="103"/>
      <c r="VZR85" s="103"/>
      <c r="VZS85" s="103"/>
      <c r="VZT85" s="103"/>
      <c r="VZU85" s="103"/>
      <c r="VZV85" s="103"/>
      <c r="VZW85" s="103"/>
      <c r="VZX85" s="103"/>
      <c r="VZY85" s="103"/>
      <c r="VZZ85" s="103"/>
      <c r="WAA85" s="103"/>
      <c r="WAB85" s="103"/>
      <c r="WAC85" s="103"/>
      <c r="WAD85" s="103"/>
      <c r="WAE85" s="103"/>
      <c r="WAF85" s="103"/>
      <c r="WAG85" s="103"/>
      <c r="WAH85" s="103"/>
      <c r="WAI85" s="103"/>
      <c r="WAJ85" s="103"/>
      <c r="WAK85" s="103"/>
      <c r="WAL85" s="103"/>
      <c r="WAM85" s="103"/>
      <c r="WAN85" s="103"/>
      <c r="WAO85" s="103"/>
      <c r="WAP85" s="103"/>
      <c r="WAQ85" s="103"/>
      <c r="WAR85" s="103"/>
      <c r="WAS85" s="103"/>
      <c r="WAT85" s="103"/>
      <c r="WAU85" s="103"/>
      <c r="WAV85" s="103"/>
      <c r="WAW85" s="103"/>
      <c r="WAX85" s="103"/>
      <c r="WAY85" s="103"/>
      <c r="WAZ85" s="103"/>
      <c r="WBA85" s="103"/>
      <c r="WBB85" s="103"/>
      <c r="WBC85" s="103"/>
      <c r="WBD85" s="103"/>
      <c r="WBE85" s="103"/>
      <c r="WBF85" s="103"/>
      <c r="WBG85" s="103"/>
      <c r="WBH85" s="103"/>
      <c r="WBI85" s="103"/>
      <c r="WBJ85" s="103"/>
      <c r="WBK85" s="103"/>
      <c r="WBL85" s="103"/>
      <c r="WBM85" s="103"/>
      <c r="WBN85" s="103"/>
      <c r="WBO85" s="103"/>
      <c r="WBP85" s="103"/>
      <c r="WBQ85" s="103"/>
      <c r="WBR85" s="103"/>
      <c r="WBS85" s="103"/>
      <c r="WBT85" s="103"/>
      <c r="WBU85" s="103"/>
      <c r="WBV85" s="103"/>
      <c r="WBW85" s="103"/>
      <c r="WBX85" s="103"/>
      <c r="WBY85" s="103"/>
      <c r="WBZ85" s="103"/>
      <c r="WCA85" s="103"/>
      <c r="WCB85" s="103"/>
      <c r="WCC85" s="103"/>
      <c r="WCD85" s="103"/>
      <c r="WCE85" s="103"/>
      <c r="WCF85" s="103"/>
      <c r="WCG85" s="103"/>
      <c r="WCH85" s="103"/>
      <c r="WCI85" s="103"/>
      <c r="WCJ85" s="103"/>
      <c r="WCK85" s="103"/>
      <c r="WCL85" s="103"/>
      <c r="WCM85" s="103"/>
      <c r="WCN85" s="103"/>
      <c r="WCO85" s="103"/>
      <c r="WCP85" s="103"/>
      <c r="WCQ85" s="103"/>
      <c r="WCR85" s="103"/>
      <c r="WCS85" s="103"/>
      <c r="WCT85" s="103"/>
      <c r="WCU85" s="103"/>
      <c r="WCV85" s="103"/>
      <c r="WCW85" s="103"/>
      <c r="WCX85" s="103"/>
      <c r="WCY85" s="103"/>
      <c r="WCZ85" s="103"/>
      <c r="WDA85" s="103"/>
      <c r="WDB85" s="103"/>
      <c r="WDC85" s="103"/>
      <c r="WDD85" s="103"/>
      <c r="WDE85" s="103"/>
      <c r="WDF85" s="103"/>
      <c r="WDG85" s="103"/>
      <c r="WDH85" s="103"/>
      <c r="WDI85" s="103"/>
      <c r="WDJ85" s="103"/>
      <c r="WDK85" s="103"/>
      <c r="WDL85" s="103"/>
      <c r="WDM85" s="103"/>
      <c r="WDN85" s="103"/>
      <c r="WDO85" s="103"/>
      <c r="WDP85" s="103"/>
      <c r="WDQ85" s="103"/>
      <c r="WDR85" s="103"/>
      <c r="WDS85" s="103"/>
      <c r="WDT85" s="103"/>
      <c r="WDU85" s="103"/>
      <c r="WDV85" s="103"/>
      <c r="WDW85" s="103"/>
      <c r="WDX85" s="103"/>
      <c r="WDY85" s="103"/>
      <c r="WDZ85" s="103"/>
      <c r="WEA85" s="103"/>
      <c r="WEB85" s="103"/>
      <c r="WEC85" s="103"/>
      <c r="WED85" s="103"/>
      <c r="WEE85" s="103"/>
      <c r="WEF85" s="103"/>
      <c r="WEG85" s="103"/>
      <c r="WEH85" s="103"/>
      <c r="WEI85" s="103"/>
      <c r="WEJ85" s="103"/>
      <c r="WEK85" s="103"/>
      <c r="WEL85" s="103"/>
      <c r="WEM85" s="103"/>
      <c r="WEN85" s="103"/>
      <c r="WEO85" s="103"/>
      <c r="WEP85" s="103"/>
      <c r="WEQ85" s="103"/>
      <c r="WER85" s="103"/>
      <c r="WES85" s="103"/>
      <c r="WET85" s="103"/>
      <c r="WEU85" s="103"/>
      <c r="WEV85" s="103"/>
      <c r="WEW85" s="103"/>
      <c r="WEX85" s="103"/>
      <c r="WEY85" s="103"/>
      <c r="WEZ85" s="103"/>
      <c r="WFA85" s="103"/>
      <c r="WFB85" s="103"/>
      <c r="WFC85" s="103"/>
      <c r="WFD85" s="103"/>
      <c r="WFE85" s="103"/>
      <c r="WFF85" s="103"/>
      <c r="WFG85" s="103"/>
      <c r="WFH85" s="103"/>
      <c r="WFI85" s="103"/>
      <c r="WFJ85" s="103"/>
      <c r="WFK85" s="103"/>
      <c r="WFL85" s="103"/>
      <c r="WFM85" s="103"/>
      <c r="WFN85" s="103"/>
      <c r="WFO85" s="103"/>
      <c r="WFP85" s="103"/>
      <c r="WFQ85" s="103"/>
      <c r="WFR85" s="103"/>
      <c r="WFS85" s="103"/>
      <c r="WFT85" s="103"/>
      <c r="WFU85" s="103"/>
      <c r="WFV85" s="103"/>
      <c r="WFW85" s="103"/>
      <c r="WFX85" s="103"/>
      <c r="WFY85" s="103"/>
      <c r="WFZ85" s="103"/>
      <c r="WGA85" s="103"/>
      <c r="WGB85" s="103"/>
      <c r="WGC85" s="103"/>
      <c r="WGD85" s="103"/>
      <c r="WGE85" s="103"/>
      <c r="WGF85" s="103"/>
      <c r="WGG85" s="103"/>
      <c r="WGH85" s="103"/>
      <c r="WGI85" s="103"/>
      <c r="WGJ85" s="103"/>
      <c r="WGK85" s="103"/>
      <c r="WGL85" s="103"/>
      <c r="WGM85" s="103"/>
      <c r="WGN85" s="103"/>
      <c r="WGO85" s="103"/>
      <c r="WGP85" s="103"/>
      <c r="WGQ85" s="103"/>
      <c r="WGR85" s="103"/>
      <c r="WGS85" s="103"/>
      <c r="WGT85" s="103"/>
      <c r="WGU85" s="103"/>
      <c r="WGV85" s="103"/>
      <c r="WGW85" s="103"/>
      <c r="WGX85" s="103"/>
      <c r="WGY85" s="103"/>
      <c r="WGZ85" s="103"/>
      <c r="WHA85" s="103"/>
      <c r="WHB85" s="103"/>
      <c r="WHC85" s="103"/>
      <c r="WHD85" s="103"/>
      <c r="WHE85" s="103"/>
      <c r="WHF85" s="103"/>
      <c r="WHG85" s="103"/>
      <c r="WHH85" s="103"/>
      <c r="WHI85" s="103"/>
      <c r="WHJ85" s="103"/>
      <c r="WHK85" s="103"/>
      <c r="WHL85" s="103"/>
      <c r="WHM85" s="103"/>
      <c r="WHN85" s="103"/>
      <c r="WHO85" s="103"/>
      <c r="WHP85" s="103"/>
      <c r="WHQ85" s="103"/>
      <c r="WHR85" s="103"/>
      <c r="WHS85" s="103"/>
      <c r="WHT85" s="103"/>
      <c r="WHU85" s="103"/>
      <c r="WHV85" s="103"/>
      <c r="WHW85" s="103"/>
      <c r="WHX85" s="103"/>
      <c r="WHY85" s="103"/>
      <c r="WHZ85" s="103"/>
      <c r="WIA85" s="103"/>
      <c r="WIB85" s="103"/>
      <c r="WIC85" s="103"/>
      <c r="WID85" s="103"/>
      <c r="WIE85" s="103"/>
      <c r="WIF85" s="103"/>
      <c r="WIG85" s="103"/>
      <c r="WIH85" s="103"/>
      <c r="WII85" s="103"/>
      <c r="WIJ85" s="103"/>
      <c r="WIK85" s="103"/>
      <c r="WIL85" s="103"/>
      <c r="WIM85" s="103"/>
      <c r="WIN85" s="103"/>
      <c r="WIO85" s="103"/>
      <c r="WIP85" s="103"/>
      <c r="WIQ85" s="103"/>
      <c r="WIR85" s="103"/>
      <c r="WIS85" s="103"/>
      <c r="WIT85" s="103"/>
      <c r="WIU85" s="103"/>
      <c r="WIV85" s="103"/>
      <c r="WIW85" s="103"/>
      <c r="WIX85" s="103"/>
      <c r="WIY85" s="103"/>
      <c r="WIZ85" s="103"/>
      <c r="WJA85" s="103"/>
      <c r="WJB85" s="103"/>
      <c r="WJC85" s="103"/>
      <c r="WJD85" s="103"/>
      <c r="WJE85" s="103"/>
      <c r="WJF85" s="103"/>
      <c r="WJG85" s="103"/>
      <c r="WJH85" s="103"/>
      <c r="WJI85" s="103"/>
      <c r="WJJ85" s="103"/>
      <c r="WJK85" s="103"/>
      <c r="WJL85" s="103"/>
      <c r="WJM85" s="103"/>
      <c r="WJN85" s="103"/>
      <c r="WJO85" s="103"/>
      <c r="WJP85" s="103"/>
      <c r="WJQ85" s="103"/>
      <c r="WJR85" s="103"/>
      <c r="WJS85" s="103"/>
      <c r="WJT85" s="103"/>
      <c r="WJU85" s="103"/>
      <c r="WJV85" s="103"/>
      <c r="WJW85" s="103"/>
      <c r="WJX85" s="103"/>
      <c r="WJY85" s="103"/>
      <c r="WJZ85" s="103"/>
      <c r="WKA85" s="103"/>
      <c r="WKB85" s="103"/>
      <c r="WKC85" s="103"/>
      <c r="WKD85" s="103"/>
      <c r="WKE85" s="103"/>
      <c r="WKF85" s="103"/>
      <c r="WKG85" s="103"/>
      <c r="WKH85" s="103"/>
      <c r="WKI85" s="103"/>
      <c r="WKJ85" s="103"/>
      <c r="WKK85" s="103"/>
      <c r="WKL85" s="103"/>
      <c r="WKM85" s="103"/>
      <c r="WKN85" s="103"/>
      <c r="WKO85" s="103"/>
      <c r="WKP85" s="103"/>
      <c r="WKQ85" s="103"/>
      <c r="WKR85" s="103"/>
      <c r="WKS85" s="103"/>
      <c r="WKT85" s="103"/>
      <c r="WKU85" s="103"/>
      <c r="WKV85" s="103"/>
      <c r="WKW85" s="103"/>
      <c r="WKX85" s="103"/>
      <c r="WKY85" s="103"/>
      <c r="WKZ85" s="103"/>
      <c r="WLA85" s="103"/>
      <c r="WLB85" s="103"/>
      <c r="WLC85" s="103"/>
      <c r="WLD85" s="103"/>
      <c r="WLE85" s="103"/>
      <c r="WLF85" s="103"/>
      <c r="WLG85" s="103"/>
      <c r="WLH85" s="103"/>
      <c r="WLI85" s="103"/>
      <c r="WLJ85" s="103"/>
      <c r="WLK85" s="103"/>
      <c r="WLL85" s="103"/>
      <c r="WLM85" s="103"/>
      <c r="WLN85" s="103"/>
      <c r="WLO85" s="103"/>
      <c r="WLP85" s="103"/>
      <c r="WLQ85" s="103"/>
      <c r="WLR85" s="103"/>
      <c r="WLS85" s="103"/>
      <c r="WLT85" s="103"/>
      <c r="WLU85" s="103"/>
      <c r="WLV85" s="103"/>
      <c r="WLW85" s="103"/>
      <c r="WLX85" s="103"/>
      <c r="WLY85" s="103"/>
      <c r="WLZ85" s="103"/>
      <c r="WMA85" s="103"/>
      <c r="WMB85" s="103"/>
      <c r="WMC85" s="103"/>
      <c r="WMD85" s="103"/>
      <c r="WME85" s="103"/>
      <c r="WMF85" s="103"/>
      <c r="WMG85" s="103"/>
      <c r="WMH85" s="103"/>
      <c r="WMI85" s="103"/>
      <c r="WMJ85" s="103"/>
      <c r="WMK85" s="103"/>
      <c r="WML85" s="103"/>
      <c r="WMM85" s="103"/>
      <c r="WMN85" s="103"/>
      <c r="WMO85" s="103"/>
      <c r="WMP85" s="103"/>
      <c r="WMQ85" s="103"/>
      <c r="WMR85" s="103"/>
      <c r="WMS85" s="103"/>
      <c r="WMT85" s="103"/>
      <c r="WMU85" s="103"/>
      <c r="WMV85" s="103"/>
      <c r="WMW85" s="103"/>
      <c r="WMX85" s="103"/>
      <c r="WMY85" s="103"/>
      <c r="WMZ85" s="103"/>
      <c r="WNA85" s="103"/>
      <c r="WNB85" s="103"/>
      <c r="WNC85" s="103"/>
      <c r="WND85" s="103"/>
      <c r="WNE85" s="103"/>
      <c r="WNF85" s="103"/>
      <c r="WNG85" s="103"/>
      <c r="WNH85" s="103"/>
      <c r="WNI85" s="103"/>
      <c r="WNJ85" s="103"/>
      <c r="WNK85" s="103"/>
      <c r="WNL85" s="103"/>
      <c r="WNM85" s="103"/>
      <c r="WNN85" s="103"/>
      <c r="WNO85" s="103"/>
      <c r="WNP85" s="103"/>
      <c r="WNQ85" s="103"/>
      <c r="WNR85" s="103"/>
      <c r="WNS85" s="103"/>
      <c r="WNT85" s="103"/>
      <c r="WNU85" s="103"/>
      <c r="WNV85" s="103"/>
      <c r="WNW85" s="103"/>
      <c r="WNX85" s="103"/>
      <c r="WNY85" s="103"/>
      <c r="WNZ85" s="103"/>
      <c r="WOA85" s="103"/>
      <c r="WOB85" s="103"/>
      <c r="WOC85" s="103"/>
      <c r="WOD85" s="103"/>
      <c r="WOE85" s="103"/>
      <c r="WOF85" s="103"/>
      <c r="WOG85" s="103"/>
      <c r="WOH85" s="103"/>
      <c r="WOI85" s="103"/>
      <c r="WOJ85" s="103"/>
      <c r="WOK85" s="103"/>
      <c r="WOL85" s="103"/>
      <c r="WOM85" s="103"/>
      <c r="WON85" s="103"/>
      <c r="WOO85" s="103"/>
      <c r="WOP85" s="103"/>
      <c r="WOQ85" s="103"/>
      <c r="WOR85" s="103"/>
      <c r="WOS85" s="103"/>
      <c r="WOT85" s="103"/>
      <c r="WOU85" s="103"/>
      <c r="WOV85" s="103"/>
      <c r="WOW85" s="103"/>
      <c r="WOX85" s="103"/>
      <c r="WOY85" s="103"/>
      <c r="WOZ85" s="103"/>
      <c r="WPA85" s="103"/>
      <c r="WPB85" s="103"/>
      <c r="WPC85" s="103"/>
      <c r="WPD85" s="103"/>
      <c r="WPE85" s="103"/>
      <c r="WPF85" s="103"/>
      <c r="WPG85" s="103"/>
      <c r="WPH85" s="103"/>
      <c r="WPI85" s="103"/>
      <c r="WPJ85" s="103"/>
      <c r="WPK85" s="103"/>
      <c r="WPL85" s="103"/>
      <c r="WPM85" s="103"/>
      <c r="WPN85" s="103"/>
      <c r="WPO85" s="103"/>
      <c r="WPP85" s="103"/>
      <c r="WPQ85" s="103"/>
      <c r="WPR85" s="103"/>
      <c r="WPS85" s="103"/>
      <c r="WPT85" s="103"/>
      <c r="WPU85" s="103"/>
      <c r="WPV85" s="103"/>
      <c r="WPW85" s="103"/>
      <c r="WPX85" s="103"/>
      <c r="WPY85" s="103"/>
      <c r="WPZ85" s="103"/>
      <c r="WQA85" s="103"/>
      <c r="WQB85" s="103"/>
      <c r="WQC85" s="103"/>
      <c r="WQD85" s="103"/>
      <c r="WQE85" s="103"/>
      <c r="WQF85" s="103"/>
      <c r="WQG85" s="103"/>
      <c r="WQH85" s="103"/>
      <c r="WQI85" s="103"/>
      <c r="WQJ85" s="103"/>
      <c r="WQK85" s="103"/>
      <c r="WQL85" s="103"/>
      <c r="WQM85" s="103"/>
      <c r="WQN85" s="103"/>
      <c r="WQO85" s="103"/>
      <c r="WQP85" s="103"/>
      <c r="WQQ85" s="103"/>
      <c r="WQR85" s="103"/>
      <c r="WQS85" s="103"/>
      <c r="WQT85" s="103"/>
      <c r="WQU85" s="103"/>
      <c r="WQV85" s="103"/>
      <c r="WQW85" s="103"/>
      <c r="WQX85" s="103"/>
      <c r="WQY85" s="103"/>
      <c r="WQZ85" s="103"/>
      <c r="WRA85" s="103"/>
      <c r="WRB85" s="103"/>
      <c r="WRC85" s="103"/>
      <c r="WRD85" s="103"/>
      <c r="WRE85" s="103"/>
      <c r="WRF85" s="103"/>
      <c r="WRG85" s="103"/>
      <c r="WRH85" s="103"/>
      <c r="WRI85" s="103"/>
      <c r="WRJ85" s="103"/>
      <c r="WRK85" s="103"/>
      <c r="WRL85" s="103"/>
      <c r="WRM85" s="103"/>
      <c r="WRN85" s="103"/>
      <c r="WRO85" s="103"/>
      <c r="WRP85" s="103"/>
      <c r="WRQ85" s="103"/>
      <c r="WRR85" s="103"/>
      <c r="WRS85" s="103"/>
      <c r="WRT85" s="103"/>
      <c r="WRU85" s="103"/>
      <c r="WRV85" s="103"/>
      <c r="WRW85" s="103"/>
      <c r="WRX85" s="103"/>
      <c r="WRY85" s="103"/>
      <c r="WRZ85" s="103"/>
      <c r="WSA85" s="103"/>
      <c r="WSB85" s="103"/>
      <c r="WSC85" s="103"/>
      <c r="WSD85" s="103"/>
      <c r="WSE85" s="103"/>
      <c r="WSF85" s="103"/>
      <c r="WSG85" s="103"/>
      <c r="WSH85" s="103"/>
      <c r="WSI85" s="103"/>
      <c r="WSJ85" s="103"/>
      <c r="WSK85" s="103"/>
      <c r="WSL85" s="103"/>
      <c r="WSM85" s="103"/>
      <c r="WSN85" s="103"/>
      <c r="WSO85" s="103"/>
      <c r="WSP85" s="103"/>
      <c r="WSQ85" s="103"/>
      <c r="WSR85" s="103"/>
      <c r="WSS85" s="103"/>
      <c r="WST85" s="103"/>
      <c r="WSU85" s="103"/>
      <c r="WSV85" s="103"/>
      <c r="WSW85" s="103"/>
      <c r="WSX85" s="103"/>
      <c r="WSY85" s="103"/>
      <c r="WSZ85" s="103"/>
      <c r="WTA85" s="103"/>
      <c r="WTB85" s="103"/>
      <c r="WTC85" s="103"/>
      <c r="WTD85" s="103"/>
      <c r="WTE85" s="103"/>
      <c r="WTF85" s="103"/>
      <c r="WTG85" s="103"/>
      <c r="WTH85" s="103"/>
      <c r="WTI85" s="103"/>
      <c r="WTJ85" s="103"/>
      <c r="WTK85" s="103"/>
      <c r="WTL85" s="103"/>
      <c r="WTM85" s="103"/>
      <c r="WTN85" s="103"/>
      <c r="WTO85" s="103"/>
      <c r="WTP85" s="103"/>
      <c r="WTQ85" s="103"/>
      <c r="WTR85" s="103"/>
      <c r="WTS85" s="103"/>
      <c r="WTT85" s="103"/>
      <c r="WTU85" s="103"/>
      <c r="WTV85" s="103"/>
      <c r="WTW85" s="103"/>
      <c r="WTX85" s="103"/>
      <c r="WTY85" s="103"/>
      <c r="WTZ85" s="103"/>
      <c r="WUA85" s="103"/>
      <c r="WUB85" s="103"/>
      <c r="WUC85" s="103"/>
      <c r="WUD85" s="103"/>
      <c r="WUE85" s="103"/>
      <c r="WUF85" s="103"/>
      <c r="WUG85" s="103"/>
      <c r="WUH85" s="103"/>
      <c r="WUI85" s="103"/>
      <c r="WUJ85" s="103"/>
      <c r="WUK85" s="103"/>
      <c r="WUL85" s="103"/>
      <c r="WUM85" s="103"/>
      <c r="WUN85" s="103"/>
      <c r="WUO85" s="103"/>
      <c r="WUP85" s="103"/>
      <c r="WUQ85" s="103"/>
      <c r="WUR85" s="103"/>
      <c r="WUS85" s="103"/>
      <c r="WUT85" s="103"/>
      <c r="WUU85" s="103"/>
      <c r="WUV85" s="103"/>
      <c r="WUW85" s="103"/>
      <c r="WUX85" s="103"/>
      <c r="WUY85" s="103"/>
      <c r="WUZ85" s="103"/>
      <c r="WVA85" s="103"/>
      <c r="WVB85" s="103"/>
      <c r="WVC85" s="103"/>
      <c r="WVD85" s="103"/>
      <c r="WVE85" s="103"/>
      <c r="WVF85" s="103"/>
      <c r="WVG85" s="103"/>
      <c r="WVH85" s="103"/>
      <c r="WVI85" s="103"/>
      <c r="WVJ85" s="103"/>
      <c r="WVK85" s="103"/>
      <c r="WVL85" s="103"/>
      <c r="WVM85" s="103"/>
      <c r="WVN85" s="103"/>
      <c r="WVO85" s="103"/>
      <c r="WVP85" s="103"/>
      <c r="WVQ85" s="103"/>
      <c r="WVR85" s="103"/>
      <c r="WVS85" s="103"/>
      <c r="WVT85" s="103"/>
      <c r="WVU85" s="103"/>
      <c r="WVV85" s="103"/>
      <c r="WVW85" s="103"/>
      <c r="WVX85" s="103"/>
      <c r="WVY85" s="103"/>
      <c r="WVZ85" s="103"/>
      <c r="WWA85" s="103"/>
      <c r="WWB85" s="103"/>
      <c r="WWC85" s="103"/>
      <c r="WWD85" s="103"/>
      <c r="WWE85" s="103"/>
      <c r="WWF85" s="103"/>
      <c r="WWG85" s="103"/>
      <c r="WWH85" s="103"/>
      <c r="WWI85" s="103"/>
      <c r="WWJ85" s="103"/>
      <c r="WWK85" s="103"/>
      <c r="WWL85" s="103"/>
      <c r="WWM85" s="103"/>
      <c r="WWN85" s="103"/>
      <c r="WWO85" s="103"/>
      <c r="WWP85" s="103"/>
      <c r="WWQ85" s="103"/>
      <c r="WWR85" s="103"/>
      <c r="WWS85" s="103"/>
      <c r="WWT85" s="103"/>
      <c r="WWU85" s="103"/>
      <c r="WWV85" s="103"/>
      <c r="WWW85" s="103"/>
      <c r="WWX85" s="103"/>
      <c r="WWY85" s="103"/>
      <c r="WWZ85" s="103"/>
      <c r="WXA85" s="103"/>
      <c r="WXB85" s="103"/>
      <c r="WXC85" s="103"/>
      <c r="WXD85" s="103"/>
      <c r="WXE85" s="103"/>
      <c r="WXF85" s="103"/>
      <c r="WXG85" s="103"/>
      <c r="WXH85" s="103"/>
      <c r="WXI85" s="103"/>
      <c r="WXJ85" s="103"/>
      <c r="WXK85" s="103"/>
      <c r="WXL85" s="103"/>
      <c r="WXM85" s="103"/>
      <c r="WXN85" s="103"/>
      <c r="WXO85" s="103"/>
      <c r="WXP85" s="103"/>
      <c r="WXQ85" s="103"/>
      <c r="WXR85" s="103"/>
      <c r="WXS85" s="103"/>
      <c r="WXT85" s="103"/>
      <c r="WXU85" s="103"/>
      <c r="WXV85" s="103"/>
      <c r="WXW85" s="103"/>
      <c r="WXX85" s="103"/>
      <c r="WXY85" s="103"/>
      <c r="WXZ85" s="103"/>
      <c r="WYA85" s="103"/>
      <c r="WYB85" s="103"/>
      <c r="WYC85" s="103"/>
      <c r="WYD85" s="103"/>
      <c r="WYE85" s="103"/>
      <c r="WYF85" s="103"/>
      <c r="WYG85" s="103"/>
      <c r="WYH85" s="103"/>
      <c r="WYI85" s="103"/>
      <c r="WYJ85" s="103"/>
      <c r="WYK85" s="103"/>
      <c r="WYL85" s="103"/>
      <c r="WYM85" s="103"/>
      <c r="WYN85" s="103"/>
      <c r="WYO85" s="103"/>
      <c r="WYP85" s="103"/>
      <c r="WYQ85" s="103"/>
      <c r="WYR85" s="103"/>
      <c r="WYS85" s="103"/>
      <c r="WYT85" s="103"/>
      <c r="WYU85" s="103"/>
    </row>
    <row r="86" spans="1:16219" s="185" customFormat="1" ht="85.5" customHeight="1" x14ac:dyDescent="0.25">
      <c r="A86" s="116">
        <v>1037</v>
      </c>
      <c r="B86" s="86" t="s">
        <v>412</v>
      </c>
      <c r="C86" s="86" t="s">
        <v>6</v>
      </c>
      <c r="D86" s="86" t="s">
        <v>741</v>
      </c>
      <c r="E86" s="86" t="s">
        <v>120</v>
      </c>
      <c r="F86" s="86" t="s">
        <v>47</v>
      </c>
      <c r="G86" s="86" t="s">
        <v>742</v>
      </c>
      <c r="H86" s="34" t="s">
        <v>49</v>
      </c>
      <c r="I86" s="86" t="s">
        <v>743</v>
      </c>
      <c r="J86" s="116" t="s">
        <v>744</v>
      </c>
      <c r="K86" s="116" t="s">
        <v>240</v>
      </c>
      <c r="L86" s="29">
        <v>10</v>
      </c>
      <c r="M86" s="29">
        <v>39</v>
      </c>
      <c r="N86" s="29">
        <v>30</v>
      </c>
      <c r="O86" s="178"/>
      <c r="P86" s="293"/>
      <c r="Q86" s="178"/>
      <c r="R86" s="86" t="s">
        <v>745</v>
      </c>
      <c r="S86" s="109" t="s">
        <v>746</v>
      </c>
      <c r="T86" s="86" t="s">
        <v>248</v>
      </c>
      <c r="U86" s="110">
        <v>0</v>
      </c>
      <c r="V86" s="110">
        <v>1</v>
      </c>
      <c r="W86" s="86" t="s">
        <v>48</v>
      </c>
      <c r="X86" s="86" t="s">
        <v>747</v>
      </c>
      <c r="Y86" s="30" t="s">
        <v>56</v>
      </c>
      <c r="Z86" s="76">
        <v>1</v>
      </c>
      <c r="AA86" s="295">
        <v>1</v>
      </c>
      <c r="AB86" s="178" t="s">
        <v>1285</v>
      </c>
    </row>
    <row r="87" spans="1:16219" s="185" customFormat="1" ht="81" customHeight="1" x14ac:dyDescent="0.25">
      <c r="A87" s="116">
        <v>1052</v>
      </c>
      <c r="B87" s="86" t="s">
        <v>412</v>
      </c>
      <c r="C87" s="86" t="s">
        <v>6</v>
      </c>
      <c r="D87" s="86" t="s">
        <v>741</v>
      </c>
      <c r="E87" s="86" t="s">
        <v>120</v>
      </c>
      <c r="F87" s="86" t="s">
        <v>47</v>
      </c>
      <c r="G87" s="86" t="s">
        <v>742</v>
      </c>
      <c r="H87" s="34" t="s">
        <v>49</v>
      </c>
      <c r="I87" s="86" t="s">
        <v>743</v>
      </c>
      <c r="J87" s="116" t="s">
        <v>744</v>
      </c>
      <c r="K87" s="116"/>
      <c r="L87" s="29"/>
      <c r="M87" s="29"/>
      <c r="N87" s="29"/>
      <c r="O87" s="76"/>
      <c r="P87" s="293"/>
      <c r="Q87" s="178"/>
      <c r="R87" s="86" t="s">
        <v>745</v>
      </c>
      <c r="S87" s="109" t="s">
        <v>751</v>
      </c>
      <c r="T87" s="86" t="s">
        <v>752</v>
      </c>
      <c r="U87" s="110">
        <v>0</v>
      </c>
      <c r="V87" s="110">
        <v>1</v>
      </c>
      <c r="W87" s="86" t="s">
        <v>123</v>
      </c>
      <c r="X87" s="109" t="s">
        <v>753</v>
      </c>
      <c r="Y87" s="30" t="s">
        <v>56</v>
      </c>
      <c r="Z87" s="76">
        <v>1</v>
      </c>
      <c r="AA87" s="295">
        <v>1</v>
      </c>
      <c r="AB87" s="178" t="s">
        <v>1286</v>
      </c>
    </row>
    <row r="88" spans="1:16219" s="185" customFormat="1" ht="74.25" customHeight="1" x14ac:dyDescent="0.25">
      <c r="A88" s="116">
        <v>1073</v>
      </c>
      <c r="B88" s="86" t="s">
        <v>412</v>
      </c>
      <c r="C88" s="86" t="s">
        <v>6</v>
      </c>
      <c r="D88" s="86" t="s">
        <v>741</v>
      </c>
      <c r="E88" s="86" t="s">
        <v>120</v>
      </c>
      <c r="F88" s="86" t="s">
        <v>47</v>
      </c>
      <c r="G88" s="86" t="s">
        <v>742</v>
      </c>
      <c r="H88" s="34" t="s">
        <v>49</v>
      </c>
      <c r="I88" s="86" t="s">
        <v>743</v>
      </c>
      <c r="J88" s="116" t="s">
        <v>744</v>
      </c>
      <c r="K88" s="116"/>
      <c r="L88" s="29"/>
      <c r="M88" s="29"/>
      <c r="N88" s="29"/>
      <c r="O88" s="76"/>
      <c r="P88" s="293"/>
      <c r="Q88" s="178"/>
      <c r="R88" s="86" t="s">
        <v>745</v>
      </c>
      <c r="S88" s="109" t="s">
        <v>754</v>
      </c>
      <c r="T88" s="109" t="s">
        <v>752</v>
      </c>
      <c r="U88" s="110">
        <v>0</v>
      </c>
      <c r="V88" s="110">
        <v>1</v>
      </c>
      <c r="W88" s="86" t="s">
        <v>123</v>
      </c>
      <c r="X88" s="86" t="s">
        <v>755</v>
      </c>
      <c r="Y88" s="30" t="s">
        <v>56</v>
      </c>
      <c r="Z88" s="76">
        <v>1</v>
      </c>
      <c r="AA88" s="295">
        <v>1</v>
      </c>
      <c r="AB88" s="178" t="s">
        <v>1287</v>
      </c>
    </row>
    <row r="89" spans="1:16219" s="185" customFormat="1" ht="105" customHeight="1" x14ac:dyDescent="0.25">
      <c r="A89" s="116">
        <v>1085</v>
      </c>
      <c r="B89" s="86" t="s">
        <v>412</v>
      </c>
      <c r="C89" s="86" t="s">
        <v>6</v>
      </c>
      <c r="D89" s="86" t="s">
        <v>757</v>
      </c>
      <c r="E89" s="86" t="s">
        <v>120</v>
      </c>
      <c r="F89" s="86" t="s">
        <v>47</v>
      </c>
      <c r="G89" s="86" t="s">
        <v>742</v>
      </c>
      <c r="H89" s="34" t="s">
        <v>49</v>
      </c>
      <c r="I89" s="86" t="s">
        <v>743</v>
      </c>
      <c r="J89" s="116" t="s">
        <v>744</v>
      </c>
      <c r="K89" s="116"/>
      <c r="L89" s="29"/>
      <c r="M89" s="29"/>
      <c r="N89" s="29"/>
      <c r="O89" s="76"/>
      <c r="P89" s="293"/>
      <c r="Q89" s="178"/>
      <c r="R89" s="86" t="s">
        <v>745</v>
      </c>
      <c r="S89" s="109" t="s">
        <v>758</v>
      </c>
      <c r="T89" s="86" t="s">
        <v>759</v>
      </c>
      <c r="U89" s="110">
        <v>0</v>
      </c>
      <c r="V89" s="110">
        <v>0.7</v>
      </c>
      <c r="W89" s="86" t="s">
        <v>123</v>
      </c>
      <c r="X89" s="86" t="s">
        <v>760</v>
      </c>
      <c r="Y89" s="86" t="s">
        <v>56</v>
      </c>
      <c r="Z89" s="76">
        <v>0.96</v>
      </c>
      <c r="AA89" s="295">
        <v>1.3714285714285714</v>
      </c>
      <c r="AB89" s="178" t="s">
        <v>1288</v>
      </c>
    </row>
    <row r="90" spans="1:16219" s="185" customFormat="1" ht="88.5" customHeight="1" x14ac:dyDescent="0.25">
      <c r="A90" s="116">
        <v>1095</v>
      </c>
      <c r="B90" s="86" t="s">
        <v>412</v>
      </c>
      <c r="C90" s="86" t="s">
        <v>6</v>
      </c>
      <c r="D90" s="86" t="s">
        <v>757</v>
      </c>
      <c r="E90" s="86" t="s">
        <v>120</v>
      </c>
      <c r="F90" s="86" t="s">
        <v>47</v>
      </c>
      <c r="G90" s="86" t="s">
        <v>742</v>
      </c>
      <c r="H90" s="34" t="s">
        <v>49</v>
      </c>
      <c r="I90" s="86" t="s">
        <v>743</v>
      </c>
      <c r="J90" s="116" t="s">
        <v>744</v>
      </c>
      <c r="K90" s="116"/>
      <c r="L90" s="29"/>
      <c r="M90" s="29"/>
      <c r="N90" s="29"/>
      <c r="O90" s="76"/>
      <c r="P90" s="293"/>
      <c r="Q90" s="178"/>
      <c r="R90" s="86" t="s">
        <v>745</v>
      </c>
      <c r="S90" s="109" t="s">
        <v>761</v>
      </c>
      <c r="T90" s="86" t="s">
        <v>762</v>
      </c>
      <c r="U90" s="110">
        <v>0</v>
      </c>
      <c r="V90" s="110">
        <v>1</v>
      </c>
      <c r="W90" s="86" t="s">
        <v>123</v>
      </c>
      <c r="X90" s="86" t="s">
        <v>763</v>
      </c>
      <c r="Y90" s="86" t="s">
        <v>56</v>
      </c>
      <c r="Z90" s="76">
        <v>0.96</v>
      </c>
      <c r="AA90" s="295">
        <v>0.96</v>
      </c>
      <c r="AB90" s="178" t="s">
        <v>1289</v>
      </c>
    </row>
    <row r="91" spans="1:16219" s="185" customFormat="1" ht="108" customHeight="1" x14ac:dyDescent="0.25">
      <c r="A91" s="116">
        <v>1112</v>
      </c>
      <c r="B91" s="86" t="s">
        <v>412</v>
      </c>
      <c r="C91" s="86" t="s">
        <v>6</v>
      </c>
      <c r="D91" s="86" t="s">
        <v>757</v>
      </c>
      <c r="E91" s="86" t="s">
        <v>120</v>
      </c>
      <c r="F91" s="86" t="s">
        <v>47</v>
      </c>
      <c r="G91" s="86" t="s">
        <v>742</v>
      </c>
      <c r="H91" s="34" t="s">
        <v>49</v>
      </c>
      <c r="I91" s="86" t="s">
        <v>743</v>
      </c>
      <c r="J91" s="116" t="s">
        <v>744</v>
      </c>
      <c r="K91" s="116"/>
      <c r="L91" s="29"/>
      <c r="M91" s="29"/>
      <c r="N91" s="29"/>
      <c r="O91" s="99"/>
      <c r="P91" s="293"/>
      <c r="Q91" s="178"/>
      <c r="R91" s="86" t="s">
        <v>749</v>
      </c>
      <c r="S91" s="109" t="s">
        <v>764</v>
      </c>
      <c r="T91" s="86" t="s">
        <v>765</v>
      </c>
      <c r="U91" s="110">
        <v>0</v>
      </c>
      <c r="V91" s="110">
        <v>1</v>
      </c>
      <c r="W91" s="86" t="s">
        <v>123</v>
      </c>
      <c r="X91" s="86" t="s">
        <v>766</v>
      </c>
      <c r="Y91" s="86" t="s">
        <v>258</v>
      </c>
      <c r="Z91" s="99">
        <v>1</v>
      </c>
      <c r="AA91" s="295">
        <v>1</v>
      </c>
      <c r="AB91" s="178" t="s">
        <v>1290</v>
      </c>
    </row>
    <row r="92" spans="1:16219" s="185" customFormat="1" ht="88.5" customHeight="1" x14ac:dyDescent="0.25">
      <c r="A92" s="116">
        <v>1114</v>
      </c>
      <c r="B92" s="86" t="s">
        <v>412</v>
      </c>
      <c r="C92" s="86" t="s">
        <v>6</v>
      </c>
      <c r="D92" s="86" t="s">
        <v>757</v>
      </c>
      <c r="E92" s="86" t="s">
        <v>120</v>
      </c>
      <c r="F92" s="86" t="s">
        <v>47</v>
      </c>
      <c r="G92" s="86" t="s">
        <v>742</v>
      </c>
      <c r="H92" s="34" t="s">
        <v>49</v>
      </c>
      <c r="I92" s="86" t="s">
        <v>743</v>
      </c>
      <c r="J92" s="116" t="s">
        <v>744</v>
      </c>
      <c r="K92" s="116"/>
      <c r="L92" s="29"/>
      <c r="M92" s="29"/>
      <c r="N92" s="29"/>
      <c r="O92" s="76"/>
      <c r="P92" s="293"/>
      <c r="Q92" s="178"/>
      <c r="R92" s="86" t="s">
        <v>749</v>
      </c>
      <c r="S92" s="109" t="s">
        <v>767</v>
      </c>
      <c r="T92" s="86" t="s">
        <v>768</v>
      </c>
      <c r="U92" s="110">
        <v>0</v>
      </c>
      <c r="V92" s="110">
        <v>0.8</v>
      </c>
      <c r="W92" s="86" t="s">
        <v>123</v>
      </c>
      <c r="X92" s="86" t="s">
        <v>769</v>
      </c>
      <c r="Y92" s="86" t="s">
        <v>56</v>
      </c>
      <c r="Z92" s="76">
        <v>0.28000000000000003</v>
      </c>
      <c r="AA92" s="295">
        <v>0.35000000000000003</v>
      </c>
      <c r="AB92" s="178" t="s">
        <v>1291</v>
      </c>
    </row>
    <row r="93" spans="1:16219" s="185" customFormat="1" ht="96" customHeight="1" x14ac:dyDescent="0.25">
      <c r="A93" s="116">
        <v>1125</v>
      </c>
      <c r="B93" s="86" t="s">
        <v>412</v>
      </c>
      <c r="C93" s="86" t="s">
        <v>6</v>
      </c>
      <c r="D93" s="86" t="s">
        <v>741</v>
      </c>
      <c r="E93" s="86" t="s">
        <v>120</v>
      </c>
      <c r="F93" s="86" t="s">
        <v>47</v>
      </c>
      <c r="G93" s="86" t="s">
        <v>742</v>
      </c>
      <c r="H93" s="34" t="s">
        <v>49</v>
      </c>
      <c r="I93" s="86" t="s">
        <v>743</v>
      </c>
      <c r="J93" s="116" t="s">
        <v>744</v>
      </c>
      <c r="K93" s="116"/>
      <c r="L93" s="29"/>
      <c r="M93" s="29"/>
      <c r="N93" s="29"/>
      <c r="O93" s="76"/>
      <c r="P93" s="293"/>
      <c r="Q93" s="178"/>
      <c r="R93" s="86" t="s">
        <v>745</v>
      </c>
      <c r="S93" s="109" t="s">
        <v>770</v>
      </c>
      <c r="T93" s="86" t="s">
        <v>752</v>
      </c>
      <c r="U93" s="186">
        <v>0</v>
      </c>
      <c r="V93" s="110">
        <v>1</v>
      </c>
      <c r="W93" s="86" t="s">
        <v>123</v>
      </c>
      <c r="X93" s="86" t="s">
        <v>760</v>
      </c>
      <c r="Y93" s="30" t="s">
        <v>56</v>
      </c>
      <c r="Z93" s="76">
        <v>1</v>
      </c>
      <c r="AA93" s="295">
        <v>1</v>
      </c>
      <c r="AB93" s="178" t="s">
        <v>1292</v>
      </c>
    </row>
    <row r="94" spans="1:16219" s="185" customFormat="1" ht="167.25" customHeight="1" x14ac:dyDescent="0.25">
      <c r="A94" s="116">
        <v>1128</v>
      </c>
      <c r="B94" s="86" t="s">
        <v>412</v>
      </c>
      <c r="C94" s="86" t="s">
        <v>6</v>
      </c>
      <c r="D94" s="86" t="s">
        <v>771</v>
      </c>
      <c r="E94" s="86" t="s">
        <v>120</v>
      </c>
      <c r="F94" s="86" t="s">
        <v>47</v>
      </c>
      <c r="G94" s="86" t="s">
        <v>742</v>
      </c>
      <c r="H94" s="34" t="s">
        <v>49</v>
      </c>
      <c r="I94" s="86" t="s">
        <v>743</v>
      </c>
      <c r="J94" s="116" t="s">
        <v>744</v>
      </c>
      <c r="K94" s="116"/>
      <c r="L94" s="29"/>
      <c r="M94" s="29"/>
      <c r="N94" s="29"/>
      <c r="O94" s="76"/>
      <c r="P94" s="293"/>
      <c r="Q94" s="178"/>
      <c r="R94" s="86" t="s">
        <v>749</v>
      </c>
      <c r="S94" s="109" t="s">
        <v>772</v>
      </c>
      <c r="T94" s="30" t="s">
        <v>661</v>
      </c>
      <c r="U94" s="110">
        <v>0</v>
      </c>
      <c r="V94" s="179">
        <v>2.4990169950631306E-2</v>
      </c>
      <c r="W94" s="86" t="s">
        <v>773</v>
      </c>
      <c r="X94" s="86" t="s">
        <v>774</v>
      </c>
      <c r="Y94" s="86" t="s">
        <v>56</v>
      </c>
      <c r="Z94" s="76"/>
      <c r="AA94" s="295">
        <v>0</v>
      </c>
      <c r="AB94" s="178" t="s">
        <v>775</v>
      </c>
    </row>
    <row r="95" spans="1:16219" s="185" customFormat="1" ht="110.25" customHeight="1" x14ac:dyDescent="0.25">
      <c r="A95" s="116">
        <v>1132</v>
      </c>
      <c r="B95" s="86" t="s">
        <v>412</v>
      </c>
      <c r="C95" s="86" t="s">
        <v>6</v>
      </c>
      <c r="D95" s="86" t="s">
        <v>771</v>
      </c>
      <c r="E95" s="86" t="s">
        <v>120</v>
      </c>
      <c r="F95" s="86" t="s">
        <v>47</v>
      </c>
      <c r="G95" s="86" t="s">
        <v>742</v>
      </c>
      <c r="H95" s="34" t="s">
        <v>49</v>
      </c>
      <c r="I95" s="86" t="s">
        <v>743</v>
      </c>
      <c r="J95" s="116" t="s">
        <v>744</v>
      </c>
      <c r="K95" s="116"/>
      <c r="L95" s="29"/>
      <c r="M95" s="29"/>
      <c r="N95" s="29"/>
      <c r="O95" s="76"/>
      <c r="P95" s="293"/>
      <c r="Q95" s="178"/>
      <c r="R95" s="86" t="s">
        <v>750</v>
      </c>
      <c r="S95" s="109" t="s">
        <v>776</v>
      </c>
      <c r="T95" s="30" t="s">
        <v>661</v>
      </c>
      <c r="U95" s="87">
        <v>0</v>
      </c>
      <c r="V95" s="110">
        <v>1</v>
      </c>
      <c r="W95" s="86" t="s">
        <v>777</v>
      </c>
      <c r="X95" s="86" t="s">
        <v>778</v>
      </c>
      <c r="Y95" s="86" t="s">
        <v>56</v>
      </c>
      <c r="Z95" s="76"/>
      <c r="AA95" s="295" t="s">
        <v>1293</v>
      </c>
      <c r="AB95" s="178" t="s">
        <v>1294</v>
      </c>
    </row>
    <row r="96" spans="1:16219" s="185" customFormat="1" ht="156.75" customHeight="1" x14ac:dyDescent="0.25">
      <c r="A96" s="116">
        <v>1135</v>
      </c>
      <c r="B96" s="86" t="s">
        <v>412</v>
      </c>
      <c r="C96" s="86" t="s">
        <v>6</v>
      </c>
      <c r="D96" s="86" t="s">
        <v>771</v>
      </c>
      <c r="E96" s="86" t="s">
        <v>120</v>
      </c>
      <c r="F96" s="86" t="s">
        <v>47</v>
      </c>
      <c r="G96" s="86" t="s">
        <v>656</v>
      </c>
      <c r="H96" s="34" t="s">
        <v>49</v>
      </c>
      <c r="I96" s="86" t="s">
        <v>743</v>
      </c>
      <c r="J96" s="116" t="s">
        <v>744</v>
      </c>
      <c r="K96" s="116"/>
      <c r="L96" s="29"/>
      <c r="M96" s="29"/>
      <c r="N96" s="29"/>
      <c r="O96" s="76"/>
      <c r="P96" s="293"/>
      <c r="Q96" s="178"/>
      <c r="R96" s="86" t="s">
        <v>750</v>
      </c>
      <c r="S96" s="109" t="s">
        <v>779</v>
      </c>
      <c r="T96" s="86" t="s">
        <v>780</v>
      </c>
      <c r="U96" s="87">
        <v>0</v>
      </c>
      <c r="V96" s="110">
        <v>1</v>
      </c>
      <c r="W96" s="86" t="s">
        <v>781</v>
      </c>
      <c r="X96" s="86" t="s">
        <v>782</v>
      </c>
      <c r="Y96" s="86" t="s">
        <v>56</v>
      </c>
      <c r="Z96" s="76"/>
      <c r="AA96" s="295"/>
      <c r="AB96" s="178"/>
    </row>
    <row r="97" spans="1:28" s="185" customFormat="1" ht="82.5" customHeight="1" x14ac:dyDescent="0.25">
      <c r="A97" s="116">
        <v>1137</v>
      </c>
      <c r="B97" s="86" t="s">
        <v>412</v>
      </c>
      <c r="C97" s="86" t="s">
        <v>6</v>
      </c>
      <c r="D97" s="86" t="s">
        <v>771</v>
      </c>
      <c r="E97" s="86" t="s">
        <v>120</v>
      </c>
      <c r="F97" s="86" t="s">
        <v>47</v>
      </c>
      <c r="G97" s="86" t="s">
        <v>656</v>
      </c>
      <c r="H97" s="34" t="s">
        <v>49</v>
      </c>
      <c r="I97" s="86" t="s">
        <v>743</v>
      </c>
      <c r="J97" s="116" t="s">
        <v>744</v>
      </c>
      <c r="K97" s="116"/>
      <c r="L97" s="29"/>
      <c r="M97" s="29"/>
      <c r="N97" s="29"/>
      <c r="O97" s="76"/>
      <c r="P97" s="293"/>
      <c r="Q97" s="178"/>
      <c r="R97" s="86" t="s">
        <v>748</v>
      </c>
      <c r="S97" s="109" t="s">
        <v>783</v>
      </c>
      <c r="T97" s="30" t="s">
        <v>661</v>
      </c>
      <c r="U97" s="87">
        <v>0</v>
      </c>
      <c r="V97" s="110">
        <v>1</v>
      </c>
      <c r="W97" s="86" t="s">
        <v>781</v>
      </c>
      <c r="X97" s="86" t="s">
        <v>784</v>
      </c>
      <c r="Y97" s="86" t="s">
        <v>56</v>
      </c>
      <c r="Z97" s="76"/>
      <c r="AA97" s="295"/>
      <c r="AB97" s="178"/>
    </row>
    <row r="98" spans="1:28" s="185" customFormat="1" ht="77.25" customHeight="1" x14ac:dyDescent="0.25">
      <c r="A98" s="116">
        <v>1138</v>
      </c>
      <c r="B98" s="86" t="s">
        <v>412</v>
      </c>
      <c r="C98" s="86" t="s">
        <v>6</v>
      </c>
      <c r="D98" s="86" t="s">
        <v>771</v>
      </c>
      <c r="E98" s="86" t="s">
        <v>120</v>
      </c>
      <c r="F98" s="86" t="s">
        <v>47</v>
      </c>
      <c r="G98" s="86" t="s">
        <v>656</v>
      </c>
      <c r="H98" s="34" t="s">
        <v>49</v>
      </c>
      <c r="I98" s="86" t="s">
        <v>743</v>
      </c>
      <c r="J98" s="116" t="s">
        <v>744</v>
      </c>
      <c r="K98" s="116"/>
      <c r="L98" s="29"/>
      <c r="M98" s="29"/>
      <c r="N98" s="29"/>
      <c r="O98" s="76"/>
      <c r="P98" s="293"/>
      <c r="Q98" s="178"/>
      <c r="R98" s="86" t="s">
        <v>750</v>
      </c>
      <c r="S98" s="109" t="s">
        <v>785</v>
      </c>
      <c r="T98" s="30" t="s">
        <v>661</v>
      </c>
      <c r="U98" s="87">
        <v>0</v>
      </c>
      <c r="V98" s="110">
        <v>1</v>
      </c>
      <c r="W98" s="86" t="s">
        <v>786</v>
      </c>
      <c r="X98" s="86" t="s">
        <v>787</v>
      </c>
      <c r="Y98" s="86" t="s">
        <v>56</v>
      </c>
      <c r="Z98" s="76"/>
      <c r="AA98" s="295"/>
      <c r="AB98" s="178"/>
    </row>
    <row r="99" spans="1:28" s="185" customFormat="1" ht="162" customHeight="1" x14ac:dyDescent="0.25">
      <c r="A99" s="116">
        <v>1152</v>
      </c>
      <c r="B99" s="86" t="s">
        <v>412</v>
      </c>
      <c r="C99" s="86" t="s">
        <v>6</v>
      </c>
      <c r="D99" s="86" t="s">
        <v>771</v>
      </c>
      <c r="E99" s="86" t="s">
        <v>120</v>
      </c>
      <c r="F99" s="86" t="s">
        <v>47</v>
      </c>
      <c r="G99" s="86" t="s">
        <v>656</v>
      </c>
      <c r="H99" s="34" t="s">
        <v>49</v>
      </c>
      <c r="I99" s="86" t="s">
        <v>743</v>
      </c>
      <c r="J99" s="116" t="s">
        <v>744</v>
      </c>
      <c r="K99" s="116"/>
      <c r="L99" s="29"/>
      <c r="M99" s="29"/>
      <c r="N99" s="29"/>
      <c r="O99" s="76"/>
      <c r="P99" s="293"/>
      <c r="Q99" s="178"/>
      <c r="R99" s="86" t="s">
        <v>745</v>
      </c>
      <c r="S99" s="109" t="s">
        <v>788</v>
      </c>
      <c r="T99" s="30" t="s">
        <v>661</v>
      </c>
      <c r="U99" s="87">
        <v>0</v>
      </c>
      <c r="V99" s="110">
        <v>0.8</v>
      </c>
      <c r="W99" s="86" t="s">
        <v>789</v>
      </c>
      <c r="X99" s="86" t="s">
        <v>790</v>
      </c>
      <c r="Y99" s="86" t="s">
        <v>56</v>
      </c>
      <c r="Z99" s="76">
        <v>0.9</v>
      </c>
      <c r="AA99" s="295">
        <v>1.125</v>
      </c>
      <c r="AB99" s="178" t="s">
        <v>1295</v>
      </c>
    </row>
    <row r="100" spans="1:28" s="185" customFormat="1" ht="249" customHeight="1" x14ac:dyDescent="0.25">
      <c r="A100" s="116">
        <v>1159</v>
      </c>
      <c r="B100" s="86" t="s">
        <v>412</v>
      </c>
      <c r="C100" s="86" t="s">
        <v>6</v>
      </c>
      <c r="D100" s="86" t="s">
        <v>771</v>
      </c>
      <c r="E100" s="86" t="s">
        <v>120</v>
      </c>
      <c r="F100" s="86" t="s">
        <v>47</v>
      </c>
      <c r="G100" s="86" t="s">
        <v>742</v>
      </c>
      <c r="H100" s="34" t="s">
        <v>49</v>
      </c>
      <c r="I100" s="86" t="s">
        <v>743</v>
      </c>
      <c r="J100" s="116" t="s">
        <v>744</v>
      </c>
      <c r="K100" s="116"/>
      <c r="L100" s="29"/>
      <c r="M100" s="29"/>
      <c r="N100" s="29"/>
      <c r="O100" s="76"/>
      <c r="P100" s="293"/>
      <c r="Q100" s="178"/>
      <c r="R100" s="86" t="s">
        <v>750</v>
      </c>
      <c r="S100" s="109" t="s">
        <v>791</v>
      </c>
      <c r="T100" s="86" t="s">
        <v>96</v>
      </c>
      <c r="U100" s="87">
        <v>0</v>
      </c>
      <c r="V100" s="110">
        <f>31/31</f>
        <v>1</v>
      </c>
      <c r="W100" s="86" t="s">
        <v>527</v>
      </c>
      <c r="X100" s="86" t="s">
        <v>792</v>
      </c>
      <c r="Y100" s="86" t="s">
        <v>56</v>
      </c>
      <c r="Z100" s="76"/>
      <c r="AA100" s="295"/>
      <c r="AB100" s="178"/>
    </row>
    <row r="101" spans="1:28" s="185" customFormat="1" ht="95.25" customHeight="1" x14ac:dyDescent="0.25">
      <c r="A101" s="116">
        <v>1169</v>
      </c>
      <c r="B101" s="86" t="s">
        <v>412</v>
      </c>
      <c r="C101" s="86" t="s">
        <v>6</v>
      </c>
      <c r="D101" s="86" t="s">
        <v>771</v>
      </c>
      <c r="E101" s="86" t="s">
        <v>120</v>
      </c>
      <c r="F101" s="86" t="s">
        <v>47</v>
      </c>
      <c r="G101" s="86" t="s">
        <v>656</v>
      </c>
      <c r="H101" s="34" t="s">
        <v>49</v>
      </c>
      <c r="I101" s="86" t="s">
        <v>743</v>
      </c>
      <c r="J101" s="116" t="s">
        <v>744</v>
      </c>
      <c r="K101" s="116"/>
      <c r="L101" s="29"/>
      <c r="M101" s="29"/>
      <c r="N101" s="29"/>
      <c r="O101" s="76"/>
      <c r="P101" s="293"/>
      <c r="Q101" s="178"/>
      <c r="R101" s="86" t="s">
        <v>749</v>
      </c>
      <c r="S101" s="109" t="s">
        <v>793</v>
      </c>
      <c r="T101" s="86" t="s">
        <v>96</v>
      </c>
      <c r="U101" s="87">
        <v>0</v>
      </c>
      <c r="V101" s="110">
        <v>0.8</v>
      </c>
      <c r="W101" s="86" t="s">
        <v>527</v>
      </c>
      <c r="X101" s="86" t="s">
        <v>794</v>
      </c>
      <c r="Y101" s="86" t="s">
        <v>56</v>
      </c>
      <c r="Z101" s="76"/>
      <c r="AA101" s="295"/>
      <c r="AB101" s="178"/>
    </row>
    <row r="102" spans="1:28" s="185" customFormat="1" ht="120" customHeight="1" x14ac:dyDescent="0.25">
      <c r="A102" s="116">
        <v>1173</v>
      </c>
      <c r="B102" s="86" t="s">
        <v>412</v>
      </c>
      <c r="C102" s="86" t="s">
        <v>6</v>
      </c>
      <c r="D102" s="86" t="s">
        <v>771</v>
      </c>
      <c r="E102" s="86" t="s">
        <v>120</v>
      </c>
      <c r="F102" s="86" t="s">
        <v>47</v>
      </c>
      <c r="G102" s="86" t="s">
        <v>656</v>
      </c>
      <c r="H102" s="86" t="s">
        <v>546</v>
      </c>
      <c r="I102" s="86" t="s">
        <v>795</v>
      </c>
      <c r="J102" s="116" t="s">
        <v>447</v>
      </c>
      <c r="K102" s="116" t="s">
        <v>240</v>
      </c>
      <c r="L102" s="29"/>
      <c r="M102" s="29"/>
      <c r="N102" s="29"/>
      <c r="O102" s="76"/>
      <c r="P102" s="293"/>
      <c r="Q102" s="178"/>
      <c r="R102" s="86" t="s">
        <v>749</v>
      </c>
      <c r="S102" s="109" t="s">
        <v>796</v>
      </c>
      <c r="T102" s="86" t="s">
        <v>96</v>
      </c>
      <c r="U102" s="87">
        <v>0</v>
      </c>
      <c r="V102" s="110">
        <f>11/11</f>
        <v>1</v>
      </c>
      <c r="W102" s="86" t="s">
        <v>797</v>
      </c>
      <c r="X102" s="86" t="s">
        <v>798</v>
      </c>
      <c r="Y102" s="86" t="s">
        <v>56</v>
      </c>
      <c r="Z102" s="76"/>
      <c r="AA102" s="295"/>
      <c r="AB102" s="178"/>
    </row>
    <row r="103" spans="1:28" s="185" customFormat="1" ht="190.5" customHeight="1" x14ac:dyDescent="0.25">
      <c r="A103" s="116">
        <v>1184</v>
      </c>
      <c r="B103" s="86" t="s">
        <v>412</v>
      </c>
      <c r="C103" s="86" t="s">
        <v>6</v>
      </c>
      <c r="D103" s="86" t="s">
        <v>799</v>
      </c>
      <c r="E103" s="86" t="s">
        <v>120</v>
      </c>
      <c r="F103" s="86" t="s">
        <v>800</v>
      </c>
      <c r="G103" s="86" t="s">
        <v>656</v>
      </c>
      <c r="H103" s="86" t="s">
        <v>546</v>
      </c>
      <c r="I103" s="86" t="s">
        <v>795</v>
      </c>
      <c r="J103" s="116" t="s">
        <v>447</v>
      </c>
      <c r="K103" s="116"/>
      <c r="L103" s="29"/>
      <c r="M103" s="29"/>
      <c r="N103" s="29"/>
      <c r="O103" s="76"/>
      <c r="P103" s="99"/>
      <c r="Q103" s="178"/>
      <c r="R103" s="86" t="s">
        <v>801</v>
      </c>
      <c r="S103" s="109" t="s">
        <v>802</v>
      </c>
      <c r="T103" s="86" t="s">
        <v>248</v>
      </c>
      <c r="U103" s="87">
        <v>0</v>
      </c>
      <c r="V103" s="87">
        <v>1</v>
      </c>
      <c r="W103" s="86" t="s">
        <v>803</v>
      </c>
      <c r="X103" s="86" t="s">
        <v>804</v>
      </c>
      <c r="Y103" s="30" t="s">
        <v>56</v>
      </c>
      <c r="Z103" s="76">
        <v>0</v>
      </c>
      <c r="AA103" s="270">
        <v>0</v>
      </c>
      <c r="AB103" s="178" t="s">
        <v>1296</v>
      </c>
    </row>
    <row r="104" spans="1:28" s="185" customFormat="1" ht="80.25" customHeight="1" x14ac:dyDescent="0.25">
      <c r="A104" s="116">
        <v>1187</v>
      </c>
      <c r="B104" s="86" t="s">
        <v>412</v>
      </c>
      <c r="C104" s="86" t="s">
        <v>6</v>
      </c>
      <c r="D104" s="86" t="s">
        <v>799</v>
      </c>
      <c r="E104" s="86" t="s">
        <v>120</v>
      </c>
      <c r="F104" s="86" t="s">
        <v>800</v>
      </c>
      <c r="G104" s="86" t="s">
        <v>656</v>
      </c>
      <c r="H104" s="86" t="s">
        <v>546</v>
      </c>
      <c r="I104" s="86" t="s">
        <v>795</v>
      </c>
      <c r="J104" s="116" t="s">
        <v>447</v>
      </c>
      <c r="K104" s="116"/>
      <c r="L104" s="29"/>
      <c r="M104" s="29"/>
      <c r="N104" s="29"/>
      <c r="O104" s="76"/>
      <c r="P104" s="293"/>
      <c r="Q104" s="178"/>
      <c r="R104" s="86" t="s">
        <v>801</v>
      </c>
      <c r="S104" s="109" t="s">
        <v>805</v>
      </c>
      <c r="T104" s="86" t="s">
        <v>248</v>
      </c>
      <c r="U104" s="87">
        <v>0</v>
      </c>
      <c r="V104" s="87">
        <v>3</v>
      </c>
      <c r="W104" s="86" t="s">
        <v>806</v>
      </c>
      <c r="X104" s="86" t="s">
        <v>807</v>
      </c>
      <c r="Y104" s="30" t="s">
        <v>56</v>
      </c>
      <c r="Z104" s="76"/>
      <c r="AA104" s="295"/>
      <c r="AB104" s="178" t="s">
        <v>1297</v>
      </c>
    </row>
    <row r="105" spans="1:28" s="185" customFormat="1" ht="81.75" customHeight="1" x14ac:dyDescent="0.25">
      <c r="A105" s="116">
        <v>1188</v>
      </c>
      <c r="B105" s="86" t="s">
        <v>412</v>
      </c>
      <c r="C105" s="86" t="s">
        <v>6</v>
      </c>
      <c r="D105" s="86" t="s">
        <v>799</v>
      </c>
      <c r="E105" s="86" t="s">
        <v>120</v>
      </c>
      <c r="F105" s="86" t="s">
        <v>800</v>
      </c>
      <c r="G105" s="86" t="s">
        <v>656</v>
      </c>
      <c r="H105" s="86" t="s">
        <v>546</v>
      </c>
      <c r="I105" s="86" t="s">
        <v>795</v>
      </c>
      <c r="J105" s="116" t="s">
        <v>447</v>
      </c>
      <c r="K105" s="116"/>
      <c r="L105" s="29"/>
      <c r="M105" s="29"/>
      <c r="N105" s="29"/>
      <c r="O105" s="76"/>
      <c r="P105" s="293"/>
      <c r="Q105" s="178"/>
      <c r="R105" s="86" t="s">
        <v>801</v>
      </c>
      <c r="S105" s="109" t="s">
        <v>808</v>
      </c>
      <c r="T105" s="86" t="s">
        <v>248</v>
      </c>
      <c r="U105" s="87">
        <v>0</v>
      </c>
      <c r="V105" s="87">
        <v>5</v>
      </c>
      <c r="W105" s="86" t="s">
        <v>809</v>
      </c>
      <c r="X105" s="86" t="s">
        <v>810</v>
      </c>
      <c r="Y105" s="30" t="s">
        <v>56</v>
      </c>
      <c r="Z105" s="76">
        <v>4</v>
      </c>
      <c r="AA105" s="295">
        <v>0.8</v>
      </c>
      <c r="AB105" s="178" t="s">
        <v>1298</v>
      </c>
    </row>
    <row r="106" spans="1:28" s="185" customFormat="1" ht="191.25" customHeight="1" x14ac:dyDescent="0.25">
      <c r="A106" s="116">
        <v>1189</v>
      </c>
      <c r="B106" s="86" t="s">
        <v>412</v>
      </c>
      <c r="C106" s="86" t="s">
        <v>6</v>
      </c>
      <c r="D106" s="86" t="s">
        <v>799</v>
      </c>
      <c r="E106" s="86" t="s">
        <v>120</v>
      </c>
      <c r="F106" s="86" t="s">
        <v>800</v>
      </c>
      <c r="G106" s="86" t="s">
        <v>656</v>
      </c>
      <c r="H106" s="86" t="s">
        <v>546</v>
      </c>
      <c r="I106" s="86" t="s">
        <v>795</v>
      </c>
      <c r="J106" s="116" t="s">
        <v>447</v>
      </c>
      <c r="K106" s="116"/>
      <c r="L106" s="29"/>
      <c r="M106" s="29"/>
      <c r="N106" s="29"/>
      <c r="O106" s="76"/>
      <c r="P106" s="293"/>
      <c r="Q106" s="178"/>
      <c r="R106" s="86" t="s">
        <v>801</v>
      </c>
      <c r="S106" s="109" t="s">
        <v>5</v>
      </c>
      <c r="T106" s="86" t="s">
        <v>248</v>
      </c>
      <c r="U106" s="87">
        <v>0</v>
      </c>
      <c r="V106" s="87">
        <v>5</v>
      </c>
      <c r="W106" s="86" t="s">
        <v>809</v>
      </c>
      <c r="X106" s="86" t="s">
        <v>810</v>
      </c>
      <c r="Y106" s="30" t="s">
        <v>56</v>
      </c>
      <c r="Z106" s="76">
        <v>2</v>
      </c>
      <c r="AA106" s="295">
        <v>0.4</v>
      </c>
      <c r="AB106" s="178" t="s">
        <v>1299</v>
      </c>
    </row>
    <row r="107" spans="1:28" s="185" customFormat="1" ht="321.75" customHeight="1" x14ac:dyDescent="0.25">
      <c r="A107" s="116">
        <v>1192</v>
      </c>
      <c r="B107" s="86" t="s">
        <v>412</v>
      </c>
      <c r="C107" s="86" t="s">
        <v>6</v>
      </c>
      <c r="D107" s="86" t="s">
        <v>799</v>
      </c>
      <c r="E107" s="86" t="s">
        <v>120</v>
      </c>
      <c r="F107" s="86" t="s">
        <v>47</v>
      </c>
      <c r="G107" s="86" t="s">
        <v>656</v>
      </c>
      <c r="H107" s="34" t="s">
        <v>49</v>
      </c>
      <c r="I107" s="86" t="s">
        <v>743</v>
      </c>
      <c r="J107" s="116" t="s">
        <v>744</v>
      </c>
      <c r="K107" s="116"/>
      <c r="L107" s="29"/>
      <c r="M107" s="29"/>
      <c r="N107" s="29"/>
      <c r="O107" s="76"/>
      <c r="P107" s="293"/>
      <c r="Q107" s="178"/>
      <c r="R107" s="86" t="s">
        <v>801</v>
      </c>
      <c r="S107" s="109" t="s">
        <v>811</v>
      </c>
      <c r="T107" s="86" t="s">
        <v>248</v>
      </c>
      <c r="U107" s="87">
        <v>0</v>
      </c>
      <c r="V107" s="87">
        <v>1</v>
      </c>
      <c r="W107" s="86" t="s">
        <v>123</v>
      </c>
      <c r="X107" s="86" t="s">
        <v>812</v>
      </c>
      <c r="Y107" s="30" t="s">
        <v>56</v>
      </c>
      <c r="Z107" s="76">
        <v>1</v>
      </c>
      <c r="AA107" s="295">
        <v>1</v>
      </c>
      <c r="AB107" s="178" t="s">
        <v>813</v>
      </c>
    </row>
    <row r="108" spans="1:28" s="103" customFormat="1" ht="203.25" customHeight="1" x14ac:dyDescent="0.25">
      <c r="A108" s="29">
        <v>1197</v>
      </c>
      <c r="B108" s="30" t="s">
        <v>412</v>
      </c>
      <c r="C108" s="30" t="s">
        <v>7</v>
      </c>
      <c r="D108" s="30" t="s">
        <v>814</v>
      </c>
      <c r="E108" s="30" t="s">
        <v>120</v>
      </c>
      <c r="F108" s="30" t="s">
        <v>147</v>
      </c>
      <c r="G108" s="30" t="s">
        <v>815</v>
      </c>
      <c r="H108" s="30" t="s">
        <v>816</v>
      </c>
      <c r="I108" s="86" t="s">
        <v>817</v>
      </c>
      <c r="J108" s="29" t="s">
        <v>447</v>
      </c>
      <c r="K108" s="29" t="s">
        <v>243</v>
      </c>
      <c r="L108" s="29">
        <v>500000</v>
      </c>
      <c r="M108" s="29">
        <v>68080</v>
      </c>
      <c r="N108" s="29">
        <v>110000</v>
      </c>
      <c r="O108" s="188">
        <v>0.19</v>
      </c>
      <c r="P108" s="297">
        <v>0.66666666666666663</v>
      </c>
      <c r="Q108" s="9" t="s">
        <v>1300</v>
      </c>
      <c r="R108" s="30" t="s">
        <v>818</v>
      </c>
      <c r="S108" s="86" t="s">
        <v>819</v>
      </c>
      <c r="T108" s="30" t="s">
        <v>421</v>
      </c>
      <c r="U108" s="247">
        <v>0.13</v>
      </c>
      <c r="V108" s="247">
        <v>0.22</v>
      </c>
      <c r="W108" s="30" t="s">
        <v>623</v>
      </c>
      <c r="X108" s="30" t="s">
        <v>820</v>
      </c>
      <c r="Y108" s="29" t="s">
        <v>167</v>
      </c>
      <c r="Z108" s="119"/>
      <c r="AA108" s="298"/>
      <c r="AB108" s="9"/>
    </row>
    <row r="109" spans="1:28" s="103" customFormat="1" ht="175.5" customHeight="1" x14ac:dyDescent="0.25">
      <c r="A109" s="29">
        <v>1200</v>
      </c>
      <c r="B109" s="30" t="s">
        <v>412</v>
      </c>
      <c r="C109" s="30" t="s">
        <v>7</v>
      </c>
      <c r="D109" s="30" t="s">
        <v>814</v>
      </c>
      <c r="E109" s="30" t="s">
        <v>120</v>
      </c>
      <c r="F109" s="30" t="s">
        <v>147</v>
      </c>
      <c r="G109" s="30" t="s">
        <v>815</v>
      </c>
      <c r="H109" s="30" t="s">
        <v>816</v>
      </c>
      <c r="I109" s="86" t="s">
        <v>817</v>
      </c>
      <c r="J109" s="29" t="s">
        <v>447</v>
      </c>
      <c r="K109" s="29"/>
      <c r="L109" s="29"/>
      <c r="M109" s="29"/>
      <c r="N109" s="29"/>
      <c r="O109" s="119">
        <v>1</v>
      </c>
      <c r="P109" s="294">
        <v>1</v>
      </c>
      <c r="Q109" s="9" t="s">
        <v>1301</v>
      </c>
      <c r="R109" s="30" t="s">
        <v>821</v>
      </c>
      <c r="S109" s="86" t="s">
        <v>822</v>
      </c>
      <c r="T109" s="30" t="s">
        <v>255</v>
      </c>
      <c r="U109" s="75">
        <v>0</v>
      </c>
      <c r="V109" s="75">
        <v>1</v>
      </c>
      <c r="W109" s="30" t="s">
        <v>623</v>
      </c>
      <c r="X109" s="30" t="s">
        <v>823</v>
      </c>
      <c r="Y109" s="29" t="s">
        <v>211</v>
      </c>
      <c r="Z109" s="119"/>
      <c r="AA109" s="298"/>
      <c r="AB109" s="9"/>
    </row>
    <row r="110" spans="1:28" s="103" customFormat="1" ht="153" customHeight="1" x14ac:dyDescent="0.25">
      <c r="A110" s="29">
        <v>1201</v>
      </c>
      <c r="B110" s="30" t="s">
        <v>412</v>
      </c>
      <c r="C110" s="30" t="s">
        <v>7</v>
      </c>
      <c r="D110" s="30" t="s">
        <v>814</v>
      </c>
      <c r="E110" s="30" t="s">
        <v>120</v>
      </c>
      <c r="F110" s="30" t="s">
        <v>147</v>
      </c>
      <c r="G110" s="30" t="s">
        <v>815</v>
      </c>
      <c r="H110" s="30" t="s">
        <v>816</v>
      </c>
      <c r="I110" s="86" t="s">
        <v>817</v>
      </c>
      <c r="J110" s="29" t="s">
        <v>447</v>
      </c>
      <c r="K110" s="29"/>
      <c r="L110" s="29"/>
      <c r="M110" s="29"/>
      <c r="N110" s="29"/>
      <c r="O110" s="119">
        <v>1</v>
      </c>
      <c r="P110" s="294">
        <v>1</v>
      </c>
      <c r="Q110" s="9" t="s">
        <v>1302</v>
      </c>
      <c r="R110" s="30" t="s">
        <v>818</v>
      </c>
      <c r="S110" s="86" t="s">
        <v>824</v>
      </c>
      <c r="T110" s="30" t="s">
        <v>421</v>
      </c>
      <c r="U110" s="75">
        <v>0</v>
      </c>
      <c r="V110" s="75">
        <v>1</v>
      </c>
      <c r="W110" s="30" t="s">
        <v>623</v>
      </c>
      <c r="X110" s="30" t="s">
        <v>825</v>
      </c>
      <c r="Y110" s="29" t="s">
        <v>167</v>
      </c>
      <c r="Z110" s="119"/>
      <c r="AA110" s="298"/>
      <c r="AB110" s="9"/>
    </row>
    <row r="111" spans="1:28" s="103" customFormat="1" ht="168" customHeight="1" x14ac:dyDescent="0.25">
      <c r="A111" s="29">
        <v>1204</v>
      </c>
      <c r="B111" s="30" t="s">
        <v>412</v>
      </c>
      <c r="C111" s="30" t="s">
        <v>7</v>
      </c>
      <c r="D111" s="30" t="s">
        <v>814</v>
      </c>
      <c r="E111" s="30" t="s">
        <v>120</v>
      </c>
      <c r="F111" s="30" t="s">
        <v>147</v>
      </c>
      <c r="G111" s="30" t="s">
        <v>815</v>
      </c>
      <c r="H111" s="30" t="s">
        <v>816</v>
      </c>
      <c r="I111" s="86" t="s">
        <v>817</v>
      </c>
      <c r="J111" s="29" t="s">
        <v>447</v>
      </c>
      <c r="K111" s="29"/>
      <c r="L111" s="29"/>
      <c r="M111" s="29"/>
      <c r="N111" s="29"/>
      <c r="O111" s="189">
        <v>3626</v>
      </c>
      <c r="P111" s="9">
        <v>2.0707964601769913</v>
      </c>
      <c r="Q111" s="9" t="s">
        <v>1303</v>
      </c>
      <c r="R111" s="30" t="s">
        <v>826</v>
      </c>
      <c r="S111" s="86" t="s">
        <v>827</v>
      </c>
      <c r="T111" s="30"/>
      <c r="U111" s="190">
        <v>2222</v>
      </c>
      <c r="V111" s="190">
        <v>2900</v>
      </c>
      <c r="W111" s="30" t="s">
        <v>623</v>
      </c>
      <c r="X111" s="30" t="s">
        <v>828</v>
      </c>
      <c r="Y111" s="29" t="s">
        <v>167</v>
      </c>
      <c r="Z111" s="189"/>
      <c r="AA111" s="269"/>
      <c r="AB111" s="9"/>
    </row>
    <row r="112" spans="1:28" s="103" customFormat="1" ht="174" customHeight="1" x14ac:dyDescent="0.25">
      <c r="A112" s="29">
        <v>1212</v>
      </c>
      <c r="B112" s="30" t="s">
        <v>412</v>
      </c>
      <c r="C112" s="30" t="s">
        <v>7</v>
      </c>
      <c r="D112" s="30" t="s">
        <v>829</v>
      </c>
      <c r="E112" s="30" t="s">
        <v>120</v>
      </c>
      <c r="F112" s="30" t="s">
        <v>147</v>
      </c>
      <c r="G112" s="30" t="s">
        <v>815</v>
      </c>
      <c r="H112" s="30" t="s">
        <v>816</v>
      </c>
      <c r="I112" s="86" t="s">
        <v>817</v>
      </c>
      <c r="J112" s="29" t="s">
        <v>447</v>
      </c>
      <c r="K112" s="29"/>
      <c r="L112" s="29"/>
      <c r="M112" s="29"/>
      <c r="N112" s="29"/>
      <c r="O112" s="191"/>
      <c r="P112" s="9">
        <v>-0.43171806167400884</v>
      </c>
      <c r="Q112" s="9" t="s">
        <v>1304</v>
      </c>
      <c r="R112" s="192" t="s">
        <v>830</v>
      </c>
      <c r="S112" s="86" t="s">
        <v>831</v>
      </c>
      <c r="T112" s="30" t="s">
        <v>421</v>
      </c>
      <c r="U112" s="193">
        <v>3920</v>
      </c>
      <c r="V112" s="193">
        <v>13000</v>
      </c>
      <c r="W112" s="86" t="s">
        <v>623</v>
      </c>
      <c r="X112" s="30" t="s">
        <v>832</v>
      </c>
      <c r="Y112" s="29" t="s">
        <v>211</v>
      </c>
      <c r="Z112" s="191"/>
      <c r="AA112" s="269"/>
      <c r="AB112" s="9"/>
    </row>
    <row r="113" spans="1:28" s="185" customFormat="1" ht="120" customHeight="1" x14ac:dyDescent="0.25">
      <c r="A113" s="116">
        <v>342</v>
      </c>
      <c r="B113" s="86" t="s">
        <v>833</v>
      </c>
      <c r="C113" s="86" t="s">
        <v>834</v>
      </c>
      <c r="D113" s="86" t="s">
        <v>835</v>
      </c>
      <c r="E113" s="86" t="s">
        <v>120</v>
      </c>
      <c r="F113" s="86" t="s">
        <v>147</v>
      </c>
      <c r="G113" s="86" t="s">
        <v>836</v>
      </c>
      <c r="H113" s="86" t="s">
        <v>837</v>
      </c>
      <c r="I113" s="86" t="s">
        <v>838</v>
      </c>
      <c r="J113" s="116" t="s">
        <v>447</v>
      </c>
      <c r="K113" s="93" t="s">
        <v>207</v>
      </c>
      <c r="L113" s="29">
        <v>1</v>
      </c>
      <c r="M113" s="29">
        <v>0</v>
      </c>
      <c r="N113" s="29">
        <v>0.3</v>
      </c>
      <c r="O113" s="94"/>
      <c r="P113" s="299"/>
      <c r="Q113" s="178"/>
      <c r="R113" s="86" t="s">
        <v>839</v>
      </c>
      <c r="S113" s="86" t="s">
        <v>840</v>
      </c>
      <c r="T113" s="86" t="s">
        <v>841</v>
      </c>
      <c r="U113" s="87">
        <v>0</v>
      </c>
      <c r="V113" s="194">
        <v>1</v>
      </c>
      <c r="W113" s="86" t="s">
        <v>48</v>
      </c>
      <c r="X113" s="86" t="s">
        <v>842</v>
      </c>
      <c r="Y113" s="86" t="s">
        <v>243</v>
      </c>
      <c r="Z113" s="195">
        <v>0.8</v>
      </c>
      <c r="AA113" s="300">
        <v>0.8</v>
      </c>
      <c r="AB113" s="178" t="s">
        <v>1305</v>
      </c>
    </row>
    <row r="114" spans="1:28" s="199" customFormat="1" ht="54" customHeight="1" x14ac:dyDescent="0.25">
      <c r="A114" s="196">
        <v>344</v>
      </c>
      <c r="B114" s="101" t="s">
        <v>833</v>
      </c>
      <c r="C114" s="101" t="s">
        <v>834</v>
      </c>
      <c r="D114" s="101" t="s">
        <v>835</v>
      </c>
      <c r="E114" s="101" t="s">
        <v>120</v>
      </c>
      <c r="F114" s="101" t="s">
        <v>147</v>
      </c>
      <c r="G114" s="101" t="s">
        <v>836</v>
      </c>
      <c r="H114" s="101" t="s">
        <v>837</v>
      </c>
      <c r="I114" s="101" t="s">
        <v>838</v>
      </c>
      <c r="J114" s="196" t="s">
        <v>447</v>
      </c>
      <c r="K114" s="196"/>
      <c r="L114" s="29"/>
      <c r="M114" s="29"/>
      <c r="N114" s="29"/>
      <c r="O114" s="195"/>
      <c r="P114" s="296"/>
      <c r="Q114" s="178"/>
      <c r="R114" s="101" t="s">
        <v>839</v>
      </c>
      <c r="S114" s="101" t="s">
        <v>843</v>
      </c>
      <c r="T114" s="101" t="s">
        <v>841</v>
      </c>
      <c r="U114" s="197">
        <v>0</v>
      </c>
      <c r="V114" s="198">
        <v>1</v>
      </c>
      <c r="W114" s="101" t="s">
        <v>48</v>
      </c>
      <c r="X114" s="101" t="s">
        <v>844</v>
      </c>
      <c r="Y114" s="86" t="s">
        <v>243</v>
      </c>
      <c r="Z114" s="195">
        <v>0.9</v>
      </c>
      <c r="AA114" s="300">
        <v>0.9</v>
      </c>
      <c r="AB114" s="178" t="s">
        <v>1306</v>
      </c>
    </row>
    <row r="115" spans="1:28" s="199" customFormat="1" ht="102.75" customHeight="1" x14ac:dyDescent="0.25">
      <c r="A115" s="196">
        <v>345</v>
      </c>
      <c r="B115" s="101" t="s">
        <v>833</v>
      </c>
      <c r="C115" s="101" t="s">
        <v>834</v>
      </c>
      <c r="D115" s="101" t="s">
        <v>835</v>
      </c>
      <c r="E115" s="101" t="s">
        <v>120</v>
      </c>
      <c r="F115" s="101" t="s">
        <v>147</v>
      </c>
      <c r="G115" s="101" t="s">
        <v>836</v>
      </c>
      <c r="H115" s="101" t="s">
        <v>837</v>
      </c>
      <c r="I115" s="101" t="s">
        <v>838</v>
      </c>
      <c r="J115" s="196" t="s">
        <v>447</v>
      </c>
      <c r="K115" s="196"/>
      <c r="L115" s="29"/>
      <c r="M115" s="29"/>
      <c r="N115" s="29"/>
      <c r="O115" s="195"/>
      <c r="P115" s="296"/>
      <c r="Q115" s="178"/>
      <c r="R115" s="101" t="s">
        <v>839</v>
      </c>
      <c r="S115" s="101" t="s">
        <v>845</v>
      </c>
      <c r="T115" s="101" t="s">
        <v>841</v>
      </c>
      <c r="U115" s="197">
        <v>0</v>
      </c>
      <c r="V115" s="197">
        <v>80</v>
      </c>
      <c r="W115" s="101" t="s">
        <v>48</v>
      </c>
      <c r="X115" s="101" t="s">
        <v>846</v>
      </c>
      <c r="Y115" s="86" t="s">
        <v>418</v>
      </c>
      <c r="Z115" s="195">
        <v>121</v>
      </c>
      <c r="AA115" s="300">
        <v>1.5125</v>
      </c>
      <c r="AB115" s="178" t="s">
        <v>1307</v>
      </c>
    </row>
    <row r="116" spans="1:28" s="199" customFormat="1" ht="63.75" customHeight="1" x14ac:dyDescent="0.25">
      <c r="A116" s="196">
        <v>348</v>
      </c>
      <c r="B116" s="101" t="s">
        <v>833</v>
      </c>
      <c r="C116" s="101" t="s">
        <v>834</v>
      </c>
      <c r="D116" s="101" t="s">
        <v>835</v>
      </c>
      <c r="E116" s="101" t="s">
        <v>120</v>
      </c>
      <c r="F116" s="101" t="s">
        <v>147</v>
      </c>
      <c r="G116" s="101" t="s">
        <v>836</v>
      </c>
      <c r="H116" s="101" t="s">
        <v>837</v>
      </c>
      <c r="I116" s="101" t="s">
        <v>838</v>
      </c>
      <c r="J116" s="196" t="s">
        <v>447</v>
      </c>
      <c r="K116" s="196"/>
      <c r="L116" s="29"/>
      <c r="M116" s="29"/>
      <c r="N116" s="29"/>
      <c r="O116" s="195"/>
      <c r="P116" s="296"/>
      <c r="Q116" s="178"/>
      <c r="R116" s="101" t="s">
        <v>839</v>
      </c>
      <c r="S116" s="101" t="s">
        <v>847</v>
      </c>
      <c r="T116" s="101" t="s">
        <v>848</v>
      </c>
      <c r="U116" s="197">
        <v>0</v>
      </c>
      <c r="V116" s="196">
        <v>1</v>
      </c>
      <c r="W116" s="101" t="s">
        <v>48</v>
      </c>
      <c r="X116" s="101" t="s">
        <v>849</v>
      </c>
      <c r="Y116" s="86" t="s">
        <v>207</v>
      </c>
      <c r="Z116" s="195">
        <v>1</v>
      </c>
      <c r="AA116" s="300">
        <v>1</v>
      </c>
      <c r="AB116" s="178" t="s">
        <v>850</v>
      </c>
    </row>
    <row r="117" spans="1:28" s="199" customFormat="1" ht="90" customHeight="1" x14ac:dyDescent="0.25">
      <c r="A117" s="196">
        <v>352</v>
      </c>
      <c r="B117" s="101" t="s">
        <v>833</v>
      </c>
      <c r="C117" s="101" t="s">
        <v>834</v>
      </c>
      <c r="D117" s="101" t="s">
        <v>835</v>
      </c>
      <c r="E117" s="101" t="s">
        <v>120</v>
      </c>
      <c r="F117" s="101" t="s">
        <v>147</v>
      </c>
      <c r="G117" s="101" t="s">
        <v>836</v>
      </c>
      <c r="H117" s="101" t="s">
        <v>837</v>
      </c>
      <c r="I117" s="101" t="s">
        <v>838</v>
      </c>
      <c r="J117" s="196" t="s">
        <v>447</v>
      </c>
      <c r="K117" s="196"/>
      <c r="L117" s="29"/>
      <c r="M117" s="29"/>
      <c r="N117" s="29"/>
      <c r="O117" s="195"/>
      <c r="P117" s="296"/>
      <c r="Q117" s="178"/>
      <c r="R117" s="101" t="s">
        <v>839</v>
      </c>
      <c r="S117" s="101" t="s">
        <v>852</v>
      </c>
      <c r="T117" s="101" t="s">
        <v>841</v>
      </c>
      <c r="U117" s="200">
        <v>0</v>
      </c>
      <c r="V117" s="200">
        <v>5</v>
      </c>
      <c r="W117" s="101" t="s">
        <v>48</v>
      </c>
      <c r="X117" s="101" t="s">
        <v>853</v>
      </c>
      <c r="Y117" s="86" t="s">
        <v>243</v>
      </c>
      <c r="Z117" s="195">
        <v>0</v>
      </c>
      <c r="AA117" s="300">
        <v>0</v>
      </c>
      <c r="AB117" s="178" t="s">
        <v>1308</v>
      </c>
    </row>
    <row r="118" spans="1:28" s="201" customFormat="1" ht="92.25" customHeight="1" x14ac:dyDescent="0.2">
      <c r="A118" s="196">
        <v>411</v>
      </c>
      <c r="B118" s="101" t="s">
        <v>833</v>
      </c>
      <c r="C118" s="101" t="s">
        <v>834</v>
      </c>
      <c r="D118" s="101" t="s">
        <v>835</v>
      </c>
      <c r="E118" s="101" t="s">
        <v>120</v>
      </c>
      <c r="F118" s="101" t="s">
        <v>147</v>
      </c>
      <c r="G118" s="101" t="s">
        <v>836</v>
      </c>
      <c r="H118" s="101" t="s">
        <v>837</v>
      </c>
      <c r="I118" s="101" t="s">
        <v>838</v>
      </c>
      <c r="J118" s="196" t="s">
        <v>447</v>
      </c>
      <c r="K118" s="196"/>
      <c r="L118" s="29"/>
      <c r="M118" s="29"/>
      <c r="N118" s="29"/>
      <c r="O118" s="195"/>
      <c r="P118" s="296"/>
      <c r="Q118" s="178"/>
      <c r="R118" s="101" t="s">
        <v>839</v>
      </c>
      <c r="S118" s="101" t="s">
        <v>857</v>
      </c>
      <c r="T118" s="101" t="s">
        <v>841</v>
      </c>
      <c r="U118" s="197">
        <v>0</v>
      </c>
      <c r="V118" s="197">
        <v>150</v>
      </c>
      <c r="W118" s="101" t="s">
        <v>48</v>
      </c>
      <c r="X118" s="101" t="s">
        <v>858</v>
      </c>
      <c r="Y118" s="86" t="s">
        <v>418</v>
      </c>
      <c r="Z118" s="195">
        <v>165</v>
      </c>
      <c r="AA118" s="300">
        <v>1.1000000000000001</v>
      </c>
      <c r="AB118" s="178" t="s">
        <v>1309</v>
      </c>
    </row>
    <row r="119" spans="1:28" s="201" customFormat="1" ht="123.75" customHeight="1" x14ac:dyDescent="0.2">
      <c r="A119" s="196">
        <v>413</v>
      </c>
      <c r="B119" s="101" t="s">
        <v>833</v>
      </c>
      <c r="C119" s="101" t="s">
        <v>834</v>
      </c>
      <c r="D119" s="101" t="s">
        <v>835</v>
      </c>
      <c r="E119" s="101" t="s">
        <v>120</v>
      </c>
      <c r="F119" s="101" t="s">
        <v>147</v>
      </c>
      <c r="G119" s="101" t="s">
        <v>836</v>
      </c>
      <c r="H119" s="101" t="s">
        <v>837</v>
      </c>
      <c r="I119" s="101" t="s">
        <v>838</v>
      </c>
      <c r="J119" s="196" t="s">
        <v>447</v>
      </c>
      <c r="K119" s="196"/>
      <c r="L119" s="29"/>
      <c r="M119" s="29"/>
      <c r="N119" s="29"/>
      <c r="O119" s="195"/>
      <c r="P119" s="296"/>
      <c r="Q119" s="178"/>
      <c r="R119" s="101" t="s">
        <v>839</v>
      </c>
      <c r="S119" s="101" t="s">
        <v>854</v>
      </c>
      <c r="T119" s="101" t="s">
        <v>841</v>
      </c>
      <c r="U119" s="197">
        <v>0</v>
      </c>
      <c r="V119" s="196">
        <v>2</v>
      </c>
      <c r="W119" s="101" t="s">
        <v>48</v>
      </c>
      <c r="X119" s="101" t="s">
        <v>859</v>
      </c>
      <c r="Y119" s="86" t="s">
        <v>418</v>
      </c>
      <c r="Z119" s="195">
        <v>2</v>
      </c>
      <c r="AA119" s="300">
        <v>1</v>
      </c>
      <c r="AB119" s="178" t="s">
        <v>860</v>
      </c>
    </row>
    <row r="120" spans="1:28" s="201" customFormat="1" ht="86.25" customHeight="1" x14ac:dyDescent="0.2">
      <c r="A120" s="196">
        <v>415</v>
      </c>
      <c r="B120" s="101" t="s">
        <v>833</v>
      </c>
      <c r="C120" s="101" t="s">
        <v>834</v>
      </c>
      <c r="D120" s="101" t="s">
        <v>835</v>
      </c>
      <c r="E120" s="101" t="s">
        <v>120</v>
      </c>
      <c r="F120" s="101" t="s">
        <v>147</v>
      </c>
      <c r="G120" s="101" t="s">
        <v>836</v>
      </c>
      <c r="H120" s="101" t="s">
        <v>837</v>
      </c>
      <c r="I120" s="101" t="s">
        <v>838</v>
      </c>
      <c r="J120" s="196" t="s">
        <v>447</v>
      </c>
      <c r="K120" s="196"/>
      <c r="L120" s="29"/>
      <c r="M120" s="29"/>
      <c r="N120" s="29"/>
      <c r="O120" s="195"/>
      <c r="P120" s="296"/>
      <c r="Q120" s="178"/>
      <c r="R120" s="101" t="s">
        <v>839</v>
      </c>
      <c r="S120" s="101" t="s">
        <v>861</v>
      </c>
      <c r="T120" s="101" t="s">
        <v>841</v>
      </c>
      <c r="U120" s="102">
        <v>0</v>
      </c>
      <c r="V120" s="102">
        <v>0.6</v>
      </c>
      <c r="W120" s="101" t="s">
        <v>48</v>
      </c>
      <c r="X120" s="101" t="s">
        <v>862</v>
      </c>
      <c r="Y120" s="86" t="s">
        <v>418</v>
      </c>
      <c r="Z120" s="195">
        <v>0.52467532467532463</v>
      </c>
      <c r="AA120" s="300">
        <v>0.87445887445887438</v>
      </c>
      <c r="AB120" s="178" t="s">
        <v>1310</v>
      </c>
    </row>
    <row r="121" spans="1:28" s="201" customFormat="1" ht="213.75" customHeight="1" x14ac:dyDescent="0.2">
      <c r="A121" s="196">
        <v>443</v>
      </c>
      <c r="B121" s="101" t="s">
        <v>833</v>
      </c>
      <c r="C121" s="101" t="s">
        <v>834</v>
      </c>
      <c r="D121" s="101" t="s">
        <v>835</v>
      </c>
      <c r="E121" s="101" t="s">
        <v>120</v>
      </c>
      <c r="F121" s="101" t="s">
        <v>147</v>
      </c>
      <c r="G121" s="101" t="s">
        <v>836</v>
      </c>
      <c r="H121" s="101" t="s">
        <v>837</v>
      </c>
      <c r="I121" s="101" t="s">
        <v>838</v>
      </c>
      <c r="J121" s="196" t="s">
        <v>447</v>
      </c>
      <c r="K121" s="196"/>
      <c r="L121" s="29"/>
      <c r="M121" s="29"/>
      <c r="N121" s="29"/>
      <c r="O121" s="195"/>
      <c r="P121" s="296"/>
      <c r="Q121" s="178"/>
      <c r="R121" s="101" t="s">
        <v>839</v>
      </c>
      <c r="S121" s="101" t="s">
        <v>863</v>
      </c>
      <c r="T121" s="101" t="s">
        <v>841</v>
      </c>
      <c r="U121" s="102">
        <v>0</v>
      </c>
      <c r="V121" s="102">
        <v>0.7</v>
      </c>
      <c r="W121" s="101" t="s">
        <v>48</v>
      </c>
      <c r="X121" s="101" t="s">
        <v>864</v>
      </c>
      <c r="Y121" s="86" t="s">
        <v>243</v>
      </c>
      <c r="Z121" s="195">
        <v>0.55000000000000004</v>
      </c>
      <c r="AA121" s="300">
        <v>0.78571428571428581</v>
      </c>
      <c r="AB121" s="178" t="s">
        <v>1311</v>
      </c>
    </row>
    <row r="122" spans="1:28" s="201" customFormat="1" ht="120" customHeight="1" x14ac:dyDescent="0.2">
      <c r="A122" s="196" t="s">
        <v>866</v>
      </c>
      <c r="B122" s="101" t="s">
        <v>833</v>
      </c>
      <c r="C122" s="101" t="s">
        <v>834</v>
      </c>
      <c r="D122" s="101" t="s">
        <v>851</v>
      </c>
      <c r="E122" s="101" t="s">
        <v>120</v>
      </c>
      <c r="F122" s="101" t="s">
        <v>147</v>
      </c>
      <c r="G122" s="101" t="s">
        <v>836</v>
      </c>
      <c r="H122" s="101" t="s">
        <v>837</v>
      </c>
      <c r="I122" s="101" t="s">
        <v>838</v>
      </c>
      <c r="J122" s="196" t="s">
        <v>447</v>
      </c>
      <c r="K122" s="196"/>
      <c r="L122" s="29"/>
      <c r="M122" s="29"/>
      <c r="N122" s="29"/>
      <c r="O122" s="195"/>
      <c r="P122" s="296"/>
      <c r="Q122" s="178"/>
      <c r="R122" s="101" t="s">
        <v>839</v>
      </c>
      <c r="S122" s="101" t="s">
        <v>865</v>
      </c>
      <c r="T122" s="202" t="s">
        <v>841</v>
      </c>
      <c r="U122" s="203">
        <v>0</v>
      </c>
      <c r="V122" s="203">
        <v>0.66</v>
      </c>
      <c r="W122" s="202" t="s">
        <v>48</v>
      </c>
      <c r="X122" s="202" t="s">
        <v>867</v>
      </c>
      <c r="Y122" s="86" t="s">
        <v>251</v>
      </c>
      <c r="Z122" s="195">
        <v>0.66</v>
      </c>
      <c r="AA122" s="300">
        <v>1</v>
      </c>
      <c r="AB122" s="178" t="s">
        <v>1312</v>
      </c>
    </row>
    <row r="123" spans="1:28" s="204" customFormat="1" ht="105" customHeight="1" x14ac:dyDescent="0.25">
      <c r="A123" s="196">
        <v>467</v>
      </c>
      <c r="B123" s="101" t="s">
        <v>833</v>
      </c>
      <c r="C123" s="101" t="s">
        <v>834</v>
      </c>
      <c r="D123" s="101" t="s">
        <v>851</v>
      </c>
      <c r="E123" s="101" t="s">
        <v>120</v>
      </c>
      <c r="F123" s="101" t="s">
        <v>147</v>
      </c>
      <c r="G123" s="101" t="s">
        <v>836</v>
      </c>
      <c r="H123" s="101" t="s">
        <v>837</v>
      </c>
      <c r="I123" s="101" t="s">
        <v>838</v>
      </c>
      <c r="J123" s="196" t="s">
        <v>447</v>
      </c>
      <c r="K123" s="196"/>
      <c r="L123" s="29"/>
      <c r="M123" s="29"/>
      <c r="N123" s="29"/>
      <c r="O123" s="195"/>
      <c r="P123" s="296"/>
      <c r="Q123" s="178"/>
      <c r="R123" s="101" t="s">
        <v>839</v>
      </c>
      <c r="S123" s="101" t="s">
        <v>868</v>
      </c>
      <c r="T123" s="101" t="s">
        <v>841</v>
      </c>
      <c r="U123" s="102">
        <v>0</v>
      </c>
      <c r="V123" s="102">
        <v>0.3</v>
      </c>
      <c r="W123" s="101" t="s">
        <v>48</v>
      </c>
      <c r="X123" s="101" t="s">
        <v>869</v>
      </c>
      <c r="Y123" s="86" t="s">
        <v>207</v>
      </c>
      <c r="Z123" s="195">
        <v>0.3</v>
      </c>
      <c r="AA123" s="300">
        <v>1</v>
      </c>
      <c r="AB123" s="178" t="s">
        <v>1313</v>
      </c>
    </row>
    <row r="124" spans="1:28" s="199" customFormat="1" ht="168.75" customHeight="1" x14ac:dyDescent="0.25">
      <c r="A124" s="196">
        <v>468</v>
      </c>
      <c r="B124" s="101" t="s">
        <v>833</v>
      </c>
      <c r="C124" s="101" t="s">
        <v>834</v>
      </c>
      <c r="D124" s="101" t="s">
        <v>855</v>
      </c>
      <c r="E124" s="101" t="s">
        <v>120</v>
      </c>
      <c r="F124" s="101" t="s">
        <v>147</v>
      </c>
      <c r="G124" s="101" t="s">
        <v>836</v>
      </c>
      <c r="H124" s="101" t="s">
        <v>837</v>
      </c>
      <c r="I124" s="101" t="s">
        <v>838</v>
      </c>
      <c r="J124" s="196" t="s">
        <v>447</v>
      </c>
      <c r="K124" s="196"/>
      <c r="L124" s="29"/>
      <c r="M124" s="29"/>
      <c r="N124" s="29"/>
      <c r="O124" s="195"/>
      <c r="P124" s="296"/>
      <c r="Q124" s="178"/>
      <c r="R124" s="101" t="s">
        <v>870</v>
      </c>
      <c r="S124" s="101" t="s">
        <v>871</v>
      </c>
      <c r="T124" s="101" t="s">
        <v>841</v>
      </c>
      <c r="U124" s="102">
        <v>0</v>
      </c>
      <c r="V124" s="102">
        <v>1</v>
      </c>
      <c r="W124" s="101" t="s">
        <v>48</v>
      </c>
      <c r="X124" s="101" t="s">
        <v>872</v>
      </c>
      <c r="Y124" s="86" t="s">
        <v>207</v>
      </c>
      <c r="Z124" s="195">
        <v>1</v>
      </c>
      <c r="AA124" s="300">
        <v>1</v>
      </c>
      <c r="AB124" s="178" t="s">
        <v>873</v>
      </c>
    </row>
    <row r="125" spans="1:28" s="199" customFormat="1" ht="93" customHeight="1" x14ac:dyDescent="0.25">
      <c r="A125" s="196">
        <v>472</v>
      </c>
      <c r="B125" s="101" t="s">
        <v>833</v>
      </c>
      <c r="C125" s="101" t="s">
        <v>834</v>
      </c>
      <c r="D125" s="101" t="s">
        <v>855</v>
      </c>
      <c r="E125" s="101" t="s">
        <v>120</v>
      </c>
      <c r="F125" s="101" t="s">
        <v>147</v>
      </c>
      <c r="G125" s="101" t="s">
        <v>836</v>
      </c>
      <c r="H125" s="101" t="s">
        <v>837</v>
      </c>
      <c r="I125" s="101" t="s">
        <v>838</v>
      </c>
      <c r="J125" s="196" t="s">
        <v>447</v>
      </c>
      <c r="K125" s="196"/>
      <c r="L125" s="29"/>
      <c r="M125" s="29"/>
      <c r="N125" s="29"/>
      <c r="O125" s="195"/>
      <c r="P125" s="296"/>
      <c r="Q125" s="178"/>
      <c r="R125" s="101" t="s">
        <v>870</v>
      </c>
      <c r="S125" s="101" t="s">
        <v>874</v>
      </c>
      <c r="T125" s="101" t="s">
        <v>841</v>
      </c>
      <c r="U125" s="102">
        <v>0</v>
      </c>
      <c r="V125" s="102">
        <v>0.2</v>
      </c>
      <c r="W125" s="101" t="s">
        <v>48</v>
      </c>
      <c r="X125" s="101" t="s">
        <v>875</v>
      </c>
      <c r="Y125" s="86" t="s">
        <v>243</v>
      </c>
      <c r="Z125" s="195">
        <v>0</v>
      </c>
      <c r="AA125" s="300">
        <v>0</v>
      </c>
      <c r="AB125" s="178" t="s">
        <v>876</v>
      </c>
    </row>
    <row r="126" spans="1:28" s="199" customFormat="1" ht="60" customHeight="1" x14ac:dyDescent="0.25">
      <c r="A126" s="196">
        <v>478</v>
      </c>
      <c r="B126" s="101" t="s">
        <v>833</v>
      </c>
      <c r="C126" s="101" t="s">
        <v>834</v>
      </c>
      <c r="D126" s="101" t="s">
        <v>855</v>
      </c>
      <c r="E126" s="101" t="s">
        <v>120</v>
      </c>
      <c r="F126" s="101" t="s">
        <v>147</v>
      </c>
      <c r="G126" s="101" t="s">
        <v>836</v>
      </c>
      <c r="H126" s="101" t="s">
        <v>837</v>
      </c>
      <c r="I126" s="101" t="s">
        <v>838</v>
      </c>
      <c r="J126" s="196" t="s">
        <v>447</v>
      </c>
      <c r="K126" s="196"/>
      <c r="L126" s="29"/>
      <c r="M126" s="29"/>
      <c r="N126" s="29"/>
      <c r="O126" s="195"/>
      <c r="P126" s="296"/>
      <c r="Q126" s="178"/>
      <c r="R126" s="101" t="s">
        <v>870</v>
      </c>
      <c r="S126" s="86" t="s">
        <v>856</v>
      </c>
      <c r="T126" s="101" t="s">
        <v>841</v>
      </c>
      <c r="U126" s="102">
        <v>0</v>
      </c>
      <c r="V126" s="102">
        <v>1</v>
      </c>
      <c r="W126" s="101" t="s">
        <v>48</v>
      </c>
      <c r="X126" s="101"/>
      <c r="Y126" s="86" t="s">
        <v>243</v>
      </c>
      <c r="Z126" s="195">
        <v>1</v>
      </c>
      <c r="AA126" s="300">
        <v>1</v>
      </c>
      <c r="AB126" s="178" t="s">
        <v>1314</v>
      </c>
    </row>
    <row r="127" spans="1:28" s="199" customFormat="1" ht="60" customHeight="1" x14ac:dyDescent="0.25">
      <c r="A127" s="196">
        <v>484</v>
      </c>
      <c r="B127" s="101" t="s">
        <v>833</v>
      </c>
      <c r="C127" s="101" t="s">
        <v>834</v>
      </c>
      <c r="D127" s="101" t="s">
        <v>855</v>
      </c>
      <c r="E127" s="101" t="s">
        <v>120</v>
      </c>
      <c r="F127" s="101" t="s">
        <v>147</v>
      </c>
      <c r="G127" s="101" t="s">
        <v>836</v>
      </c>
      <c r="H127" s="101" t="s">
        <v>837</v>
      </c>
      <c r="I127" s="101" t="s">
        <v>838</v>
      </c>
      <c r="J127" s="196" t="s">
        <v>447</v>
      </c>
      <c r="K127" s="196"/>
      <c r="L127" s="29"/>
      <c r="M127" s="29"/>
      <c r="N127" s="29"/>
      <c r="O127" s="195"/>
      <c r="P127" s="296"/>
      <c r="Q127" s="178"/>
      <c r="R127" s="101" t="s">
        <v>870</v>
      </c>
      <c r="S127" s="86" t="s">
        <v>877</v>
      </c>
      <c r="T127" s="101" t="s">
        <v>841</v>
      </c>
      <c r="U127" s="102">
        <v>0</v>
      </c>
      <c r="V127" s="102">
        <v>1</v>
      </c>
      <c r="W127" s="101" t="s">
        <v>48</v>
      </c>
      <c r="X127" s="101" t="s">
        <v>878</v>
      </c>
      <c r="Y127" s="86" t="s">
        <v>243</v>
      </c>
      <c r="Z127" s="195">
        <v>1</v>
      </c>
      <c r="AA127" s="300">
        <v>1</v>
      </c>
      <c r="AB127" s="178" t="s">
        <v>879</v>
      </c>
    </row>
    <row r="128" spans="1:28" s="199" customFormat="1" ht="60" customHeight="1" x14ac:dyDescent="0.25">
      <c r="A128" s="196">
        <v>491</v>
      </c>
      <c r="B128" s="101" t="s">
        <v>833</v>
      </c>
      <c r="C128" s="101" t="s">
        <v>834</v>
      </c>
      <c r="D128" s="101" t="s">
        <v>835</v>
      </c>
      <c r="E128" s="101" t="s">
        <v>120</v>
      </c>
      <c r="F128" s="101" t="s">
        <v>147</v>
      </c>
      <c r="G128" s="101" t="s">
        <v>836</v>
      </c>
      <c r="H128" s="101" t="s">
        <v>837</v>
      </c>
      <c r="I128" s="101" t="s">
        <v>838</v>
      </c>
      <c r="J128" s="196" t="s">
        <v>447</v>
      </c>
      <c r="K128" s="196"/>
      <c r="L128" s="29"/>
      <c r="M128" s="29"/>
      <c r="N128" s="29"/>
      <c r="O128" s="195"/>
      <c r="P128" s="296"/>
      <c r="Q128" s="178"/>
      <c r="R128" s="101" t="s">
        <v>839</v>
      </c>
      <c r="S128" s="101" t="s">
        <v>880</v>
      </c>
      <c r="T128" s="101" t="s">
        <v>841</v>
      </c>
      <c r="U128" s="102">
        <v>0</v>
      </c>
      <c r="V128" s="102">
        <v>0.3</v>
      </c>
      <c r="W128" s="101" t="s">
        <v>48</v>
      </c>
      <c r="X128" s="101" t="s">
        <v>881</v>
      </c>
      <c r="Y128" s="86" t="s">
        <v>243</v>
      </c>
      <c r="Z128" s="195">
        <v>0.3</v>
      </c>
      <c r="AA128" s="300">
        <v>1</v>
      </c>
      <c r="AB128" s="178" t="s">
        <v>1315</v>
      </c>
    </row>
  </sheetData>
  <protectedRanges>
    <protectedRange algorithmName="SHA-512" hashValue="VfdVsKGl5qE2tikkmfXD4ednvebSaBOMzoXueDKO3NEuF2Z+Q++ksvuI9ZhjGmGLuVBgVNFtJxUd9GtIpfEBBw==" saltValue="MPQF+EnLD5kb7JtrVZ0D3A==" spinCount="100000" sqref="S44" name="Rango1_16_3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45" name="Rango1_13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47" name="Rango1_15_2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45" name="Rango1_6_4_2_1_4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42" name="Rango1_27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57" name="Rango1_22_4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58" name="Rango1_22_5_1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61" name="Rango1_22_11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T34" name="Rango1_17_8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U34:V34" name="Rango1_6_8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4" name="Rango1_6_8_1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34" name="Rango1_6_8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5" name="Rango1_17_9_1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66" name="Rango1_28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69:Y69" name="Rango1_28_1_1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68" name="Rango1_28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70" name="Rango1_5_4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T70:V70" name="Rango1_5_4_1_1_1_2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70:Y70" name="Rango1_5_4_1_1_1_2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64" name="Rango1_20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64" name="Rango1_20_1_1_1_6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X64:Y64" name="Rango1_20_1_1_1_6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65" name="Rango1_20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65" name="Rango1_20_1_1_1_6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X65:Y65" name="Rango1_20_1_1_1_6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40" name="Rango1_7_1_2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41" name="Rango1_7_1_2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7" name="Rango1_7_1_1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37:Y37" name="Rango1_8_2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8:S39" name="Rango1_7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71:V71" name="Rango1_11_12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71:Y71" name="Rango1_11_12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6" name="Rango1_18_6_1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H108:I112" name="Rango1_3_7_3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Q108:R108 X108:Y112 AB108:AB112 Q109:V112 T108:V108" name="Rango1_2_15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108:W112" name="Rango1_16_8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108" name="Rango1_2_15_2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G127:H128" name="Rango1_3_7_3_8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X127:X128 R127:R128" name="Rango1_2_15_8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127:W128" name="Rango1_16_8_8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X122 X124:X126" name="Rango1_2_15_8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124 W125 W126 W122" name="Rango1_16_8_8_3_1" securityDescriptor="O:WDG:WDD:(A;;CC;;;S-1-5-21-797332336-63391822-1267956476-1103)(A;;CC;;;S-1-5-21-797332336-63391822-1267956476-50923)"/>
  </protectedRanges>
  <mergeCells count="1">
    <mergeCell ref="Z2:AB3"/>
  </mergeCells>
  <dataValidations count="4">
    <dataValidation type="textLength" allowBlank="1" showInputMessage="1" showErrorMessage="1" errorTitle="NO COINCIDE CON EL RANGO" error="Recuerda que debes escribir mínimo 100 caracteres máximo 1000" sqref="X85" xr:uid="{0D4BF40F-C445-4EF4-A0B1-353AA8778133}">
      <formula1>100</formula1>
      <formula2>1000</formula2>
    </dataValidation>
    <dataValidation type="list" allowBlank="1" showInputMessage="1" showErrorMessage="1" sqref="AB108:AB112 Q108:Q112 G108:G112" xr:uid="{9E563744-0109-40CC-B7F2-43AB02E8C1E1}">
      <formula1>INDIRECT(#REF!)</formula1>
    </dataValidation>
    <dataValidation type="list" allowBlank="1" showInputMessage="1" showErrorMessage="1" sqref="B108:B112" xr:uid="{FA9E94E4-AD07-407D-96B5-8042A5E15F4A}">
      <formula1>DEPENDENCIAS</formula1>
    </dataValidation>
    <dataValidation type="list" allowBlank="1" showInputMessage="1" showErrorMessage="1" sqref="C108:C112" xr:uid="{4B191BCE-E2DC-4DF9-B40B-56CE463547AC}">
      <formula1>INDIRECT(B108)</formula1>
    </dataValidation>
  </dataValidations>
  <pageMargins left="0.7" right="0.7" top="0.75" bottom="0.75" header="0.3" footer="0.3"/>
  <pageSetup orientation="portrait" verticalDpi="0" r:id="rId1"/>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C467D324-BF39-4F8D-A246-2861808264AE}">
          <x14:formula1>
            <xm:f>'[PAI-OCAI2.xlsx]Hoja1'!#REF!</xm:f>
          </x14:formula1>
          <xm:sqref>E108:F112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5C420-FF45-4C9C-BCF3-11E5629D6AF5}">
  <dimension ref="A1:BL149"/>
  <sheetViews>
    <sheetView zoomScale="90" zoomScaleNormal="90" workbookViewId="0">
      <pane xSplit="4" ySplit="5" topLeftCell="E6" activePane="bottomRight" state="frozen"/>
      <selection pane="topRight" activeCell="E1" sqref="E1"/>
      <selection pane="bottomLeft" activeCell="A8" sqref="A8"/>
      <selection pane="bottomRight" activeCell="B1" sqref="B1:P3"/>
    </sheetView>
  </sheetViews>
  <sheetFormatPr baseColWidth="10" defaultColWidth="11.42578125" defaultRowHeight="15" x14ac:dyDescent="0.25"/>
  <cols>
    <col min="1" max="1" width="17.7109375" style="21" customWidth="1"/>
    <col min="2" max="2" width="15.28515625" style="21" customWidth="1"/>
    <col min="3" max="3" width="44.140625" style="21" customWidth="1"/>
    <col min="4" max="4" width="23.140625" style="21" customWidth="1"/>
    <col min="5" max="5" width="26.5703125" style="21" customWidth="1"/>
    <col min="6" max="6" width="30.7109375" style="21" customWidth="1"/>
    <col min="7" max="7" width="49" style="21" customWidth="1"/>
    <col min="8" max="8" width="41" style="21" customWidth="1"/>
    <col min="9" max="9" width="23.5703125" style="21" customWidth="1"/>
    <col min="10" max="10" width="16.7109375" style="21" customWidth="1"/>
    <col min="11" max="11" width="18.5703125" style="21" customWidth="1"/>
    <col min="12" max="12" width="27" style="21" customWidth="1"/>
    <col min="13" max="13" width="21.5703125" style="21" customWidth="1"/>
    <col min="14" max="14" width="28" style="21" customWidth="1"/>
    <col min="15" max="15" width="41" style="19" customWidth="1"/>
    <col min="16" max="16" width="33" style="19" customWidth="1"/>
    <col min="17" max="17" width="40.85546875" style="19" customWidth="1"/>
    <col min="18" max="18" width="26.85546875" style="21" customWidth="1"/>
    <col min="19" max="19" width="38.5703125" style="21" customWidth="1"/>
    <col min="20" max="20" width="21.42578125" style="21" customWidth="1"/>
    <col min="21" max="21" width="23" style="21" customWidth="1"/>
    <col min="22" max="22" width="18.140625" style="21" customWidth="1"/>
    <col min="23" max="23" width="22.5703125" style="21" customWidth="1"/>
    <col min="24" max="24" width="29" style="21" customWidth="1"/>
    <col min="25" max="25" width="32.85546875" style="21" customWidth="1"/>
    <col min="26" max="26" width="50" style="19" customWidth="1"/>
    <col min="27" max="27" width="34.7109375" style="19" customWidth="1"/>
    <col min="28" max="28" width="74.85546875" style="19" customWidth="1"/>
    <col min="29" max="16384" width="11.42578125" style="19"/>
  </cols>
  <sheetData>
    <row r="1" spans="1:28" customFormat="1" ht="33.75" customHeight="1" x14ac:dyDescent="0.25">
      <c r="A1" s="323"/>
      <c r="B1" s="328" t="s">
        <v>1362</v>
      </c>
      <c r="C1" s="328"/>
      <c r="D1" s="328"/>
      <c r="E1" s="328"/>
      <c r="F1" s="328"/>
      <c r="G1" s="328"/>
      <c r="H1" s="328"/>
      <c r="I1" s="328"/>
      <c r="J1" s="328"/>
      <c r="K1" s="328"/>
      <c r="L1" s="328"/>
      <c r="M1" s="328"/>
      <c r="N1" s="328"/>
      <c r="O1" s="328"/>
      <c r="P1" s="328"/>
      <c r="Q1" s="324"/>
    </row>
    <row r="2" spans="1:28" customFormat="1" ht="51" customHeight="1" x14ac:dyDescent="0.25">
      <c r="A2" s="325"/>
      <c r="B2" s="328"/>
      <c r="C2" s="328"/>
      <c r="D2" s="328"/>
      <c r="E2" s="328"/>
      <c r="F2" s="328"/>
      <c r="G2" s="328"/>
      <c r="H2" s="328"/>
      <c r="I2" s="328"/>
      <c r="J2" s="328"/>
      <c r="K2" s="328"/>
      <c r="L2" s="328"/>
      <c r="M2" s="328"/>
      <c r="N2" s="328"/>
      <c r="O2" s="328"/>
      <c r="P2" s="328"/>
      <c r="Q2" s="19"/>
      <c r="Z2" s="329" t="s">
        <v>1363</v>
      </c>
      <c r="AA2" s="329"/>
      <c r="AB2" s="329"/>
    </row>
    <row r="3" spans="1:28" customFormat="1" ht="51" customHeight="1" thickBot="1" x14ac:dyDescent="0.3">
      <c r="A3" s="325"/>
      <c r="B3" s="328"/>
      <c r="C3" s="328"/>
      <c r="D3" s="328"/>
      <c r="E3" s="328"/>
      <c r="F3" s="328"/>
      <c r="G3" s="328"/>
      <c r="H3" s="328"/>
      <c r="I3" s="328"/>
      <c r="J3" s="328"/>
      <c r="K3" s="328"/>
      <c r="L3" s="328"/>
      <c r="M3" s="328"/>
      <c r="N3" s="328"/>
      <c r="O3" s="328"/>
      <c r="P3" s="328"/>
      <c r="Q3" s="19"/>
      <c r="Z3" s="330"/>
      <c r="AA3" s="330"/>
      <c r="AB3" s="330"/>
    </row>
    <row r="4" spans="1:28" s="44" customFormat="1" ht="30.75" customHeight="1" x14ac:dyDescent="0.4">
      <c r="A4" s="69" t="s">
        <v>14</v>
      </c>
      <c r="B4" s="69"/>
      <c r="C4" s="69"/>
      <c r="D4" s="69"/>
      <c r="E4" s="69"/>
      <c r="F4" s="70"/>
      <c r="G4" s="47" t="s">
        <v>15</v>
      </c>
      <c r="H4" s="71" t="s">
        <v>16</v>
      </c>
      <c r="I4" s="72"/>
      <c r="J4" s="72"/>
      <c r="K4" s="72"/>
      <c r="L4" s="72"/>
      <c r="M4" s="72"/>
      <c r="N4" s="72"/>
      <c r="O4" s="73"/>
      <c r="P4" s="73"/>
      <c r="Q4" s="73"/>
      <c r="R4" s="74" t="s">
        <v>17</v>
      </c>
      <c r="S4" s="83"/>
      <c r="T4" s="83"/>
      <c r="U4" s="83"/>
      <c r="V4" s="83"/>
      <c r="W4" s="83"/>
      <c r="X4" s="83"/>
      <c r="Y4" s="83"/>
      <c r="Z4" s="73"/>
      <c r="AA4" s="73"/>
      <c r="AB4" s="73"/>
    </row>
    <row r="5" spans="1:28" s="45" customFormat="1" ht="31.5" x14ac:dyDescent="0.25">
      <c r="A5" s="252" t="s">
        <v>19</v>
      </c>
      <c r="B5" s="253" t="s">
        <v>0</v>
      </c>
      <c r="C5" s="253" t="s">
        <v>3</v>
      </c>
      <c r="D5" s="253" t="s">
        <v>20</v>
      </c>
      <c r="E5" s="253" t="s">
        <v>21</v>
      </c>
      <c r="F5" s="253" t="s">
        <v>22</v>
      </c>
      <c r="G5" s="254" t="s">
        <v>23</v>
      </c>
      <c r="H5" s="255" t="s">
        <v>24</v>
      </c>
      <c r="I5" s="255" t="s">
        <v>25</v>
      </c>
      <c r="J5" s="255" t="s">
        <v>26</v>
      </c>
      <c r="K5" s="255" t="s">
        <v>27</v>
      </c>
      <c r="L5" s="255" t="s">
        <v>28</v>
      </c>
      <c r="M5" s="255" t="s">
        <v>29</v>
      </c>
      <c r="N5" s="255" t="s">
        <v>30</v>
      </c>
      <c r="O5" s="257" t="s">
        <v>31</v>
      </c>
      <c r="P5" s="256" t="s">
        <v>32</v>
      </c>
      <c r="Q5" s="256" t="s">
        <v>33</v>
      </c>
      <c r="R5" s="258" t="s">
        <v>34</v>
      </c>
      <c r="S5" s="259" t="s">
        <v>35</v>
      </c>
      <c r="T5" s="259" t="s">
        <v>36</v>
      </c>
      <c r="U5" s="259" t="s">
        <v>37</v>
      </c>
      <c r="V5" s="259" t="s">
        <v>38</v>
      </c>
      <c r="W5" s="259" t="s">
        <v>39</v>
      </c>
      <c r="X5" s="259" t="s">
        <v>40</v>
      </c>
      <c r="Y5" s="260" t="s">
        <v>41</v>
      </c>
      <c r="Z5" s="257" t="s">
        <v>42</v>
      </c>
      <c r="AA5" s="256" t="s">
        <v>43</v>
      </c>
      <c r="AB5" s="256" t="s">
        <v>44</v>
      </c>
    </row>
    <row r="6" spans="1:28" ht="271.5" customHeight="1" x14ac:dyDescent="0.25">
      <c r="A6" s="29">
        <v>32</v>
      </c>
      <c r="B6" s="30" t="s">
        <v>45</v>
      </c>
      <c r="C6" s="30" t="s">
        <v>10</v>
      </c>
      <c r="D6" s="30" t="s">
        <v>10</v>
      </c>
      <c r="E6" s="30" t="s">
        <v>92</v>
      </c>
      <c r="F6" s="30"/>
      <c r="G6" s="30" t="s">
        <v>48</v>
      </c>
      <c r="H6" s="34" t="s">
        <v>49</v>
      </c>
      <c r="I6" s="30" t="s">
        <v>93</v>
      </c>
      <c r="J6" s="29" t="s">
        <v>48</v>
      </c>
      <c r="K6" s="29" t="s">
        <v>52</v>
      </c>
      <c r="L6" s="29">
        <v>0</v>
      </c>
      <c r="M6" s="29">
        <v>0</v>
      </c>
      <c r="N6" s="29">
        <v>0</v>
      </c>
      <c r="O6" s="265"/>
      <c r="P6" s="79"/>
      <c r="Q6" s="80"/>
      <c r="R6" s="30" t="s">
        <v>94</v>
      </c>
      <c r="S6" s="30" t="s">
        <v>95</v>
      </c>
      <c r="T6" s="30" t="s">
        <v>96</v>
      </c>
      <c r="U6" s="35">
        <v>0</v>
      </c>
      <c r="V6" s="33">
        <v>35000000000</v>
      </c>
      <c r="W6" s="30"/>
      <c r="X6" s="34" t="s">
        <v>97</v>
      </c>
      <c r="Y6" s="34" t="s">
        <v>56</v>
      </c>
      <c r="Z6" s="76">
        <v>43834197549</v>
      </c>
      <c r="AA6" s="79">
        <v>1.252405644257143</v>
      </c>
      <c r="AB6" s="13" t="s">
        <v>1120</v>
      </c>
    </row>
    <row r="7" spans="1:28" ht="103.5" customHeight="1" x14ac:dyDescent="0.25">
      <c r="A7" s="29">
        <v>33</v>
      </c>
      <c r="B7" s="30" t="s">
        <v>45</v>
      </c>
      <c r="C7" s="30" t="s">
        <v>10</v>
      </c>
      <c r="D7" s="30" t="s">
        <v>10</v>
      </c>
      <c r="E7" s="30" t="s">
        <v>92</v>
      </c>
      <c r="F7" s="30"/>
      <c r="G7" s="30" t="s">
        <v>48</v>
      </c>
      <c r="H7" s="34" t="s">
        <v>49</v>
      </c>
      <c r="I7" s="30" t="s">
        <v>93</v>
      </c>
      <c r="J7" s="29" t="s">
        <v>48</v>
      </c>
      <c r="K7" s="29" t="s">
        <v>52</v>
      </c>
      <c r="L7" s="29"/>
      <c r="M7" s="29"/>
      <c r="N7" s="29"/>
      <c r="O7" s="265"/>
      <c r="P7" s="79"/>
      <c r="Q7" s="80"/>
      <c r="R7" s="30" t="s">
        <v>100</v>
      </c>
      <c r="S7" s="30" t="s">
        <v>101</v>
      </c>
      <c r="T7" s="30" t="s">
        <v>96</v>
      </c>
      <c r="U7" s="35">
        <v>0</v>
      </c>
      <c r="V7" s="35">
        <v>3</v>
      </c>
      <c r="W7" s="30"/>
      <c r="X7" s="30" t="s">
        <v>102</v>
      </c>
      <c r="Y7" s="30" t="s">
        <v>56</v>
      </c>
      <c r="Z7" s="76">
        <v>3</v>
      </c>
      <c r="AA7" s="79">
        <v>1</v>
      </c>
      <c r="AB7" s="13" t="s">
        <v>1121</v>
      </c>
    </row>
    <row r="8" spans="1:28" ht="270.75" customHeight="1" x14ac:dyDescent="0.25">
      <c r="A8" s="29">
        <v>34</v>
      </c>
      <c r="B8" s="30" t="s">
        <v>45</v>
      </c>
      <c r="C8" s="30" t="s">
        <v>10</v>
      </c>
      <c r="D8" s="30" t="s">
        <v>10</v>
      </c>
      <c r="E8" s="30" t="s">
        <v>92</v>
      </c>
      <c r="F8" s="30"/>
      <c r="G8" s="30" t="s">
        <v>48</v>
      </c>
      <c r="H8" s="34" t="s">
        <v>49</v>
      </c>
      <c r="I8" s="30" t="s">
        <v>93</v>
      </c>
      <c r="J8" s="29" t="s">
        <v>48</v>
      </c>
      <c r="K8" s="29" t="s">
        <v>52</v>
      </c>
      <c r="L8" s="29"/>
      <c r="M8" s="29"/>
      <c r="N8" s="29"/>
      <c r="O8" s="265"/>
      <c r="P8" s="79"/>
      <c r="Q8" s="80"/>
      <c r="R8" s="30" t="s">
        <v>104</v>
      </c>
      <c r="S8" s="30" t="s">
        <v>105</v>
      </c>
      <c r="T8" s="30" t="s">
        <v>96</v>
      </c>
      <c r="U8" s="35">
        <v>0</v>
      </c>
      <c r="V8" s="35">
        <v>3</v>
      </c>
      <c r="W8" s="30"/>
      <c r="X8" s="30" t="s">
        <v>106</v>
      </c>
      <c r="Y8" s="30" t="s">
        <v>56</v>
      </c>
      <c r="Z8" s="76">
        <v>3</v>
      </c>
      <c r="AA8" s="79">
        <v>1</v>
      </c>
      <c r="AB8" s="13" t="s">
        <v>1122</v>
      </c>
    </row>
    <row r="9" spans="1:28" s="92" customFormat="1" ht="205.5" customHeight="1" x14ac:dyDescent="0.25">
      <c r="A9" s="29">
        <v>41</v>
      </c>
      <c r="B9" s="29" t="s">
        <v>45</v>
      </c>
      <c r="C9" s="29" t="s">
        <v>172</v>
      </c>
      <c r="D9" s="29" t="s">
        <v>172</v>
      </c>
      <c r="E9" s="29" t="s">
        <v>92</v>
      </c>
      <c r="F9" s="29"/>
      <c r="G9" s="29" t="s">
        <v>48</v>
      </c>
      <c r="H9" s="29" t="s">
        <v>48</v>
      </c>
      <c r="I9" s="29" t="s">
        <v>173</v>
      </c>
      <c r="J9" s="29" t="s">
        <v>48</v>
      </c>
      <c r="K9" s="29" t="s">
        <v>52</v>
      </c>
      <c r="L9" s="29">
        <v>0</v>
      </c>
      <c r="M9" s="29">
        <v>0</v>
      </c>
      <c r="N9" s="29">
        <v>0</v>
      </c>
      <c r="O9" s="265"/>
      <c r="P9" s="79"/>
      <c r="Q9" s="80"/>
      <c r="R9" s="29"/>
      <c r="S9" s="90" t="s">
        <v>174</v>
      </c>
      <c r="T9" s="29" t="s">
        <v>96</v>
      </c>
      <c r="U9" s="35">
        <v>0</v>
      </c>
      <c r="V9" s="91">
        <v>100</v>
      </c>
      <c r="W9" s="29" t="s">
        <v>48</v>
      </c>
      <c r="X9" s="90" t="s">
        <v>175</v>
      </c>
      <c r="Y9" s="77" t="s">
        <v>56</v>
      </c>
      <c r="Z9" s="76">
        <v>100</v>
      </c>
      <c r="AA9" s="79">
        <v>1</v>
      </c>
      <c r="AB9" s="13" t="s">
        <v>176</v>
      </c>
    </row>
    <row r="10" spans="1:28" s="92" customFormat="1" ht="189.75" customHeight="1" x14ac:dyDescent="0.25">
      <c r="A10" s="29">
        <v>42</v>
      </c>
      <c r="B10" s="29" t="s">
        <v>45</v>
      </c>
      <c r="C10" s="29" t="s">
        <v>172</v>
      </c>
      <c r="D10" s="29" t="s">
        <v>172</v>
      </c>
      <c r="E10" s="29" t="s">
        <v>92</v>
      </c>
      <c r="F10" s="29"/>
      <c r="G10" s="29" t="s">
        <v>48</v>
      </c>
      <c r="H10" s="29" t="s">
        <v>48</v>
      </c>
      <c r="I10" s="29" t="s">
        <v>173</v>
      </c>
      <c r="J10" s="29" t="s">
        <v>48</v>
      </c>
      <c r="K10" s="29" t="s">
        <v>52</v>
      </c>
      <c r="L10" s="29">
        <v>0</v>
      </c>
      <c r="M10" s="29">
        <v>0</v>
      </c>
      <c r="N10" s="29">
        <v>0</v>
      </c>
      <c r="O10" s="265"/>
      <c r="P10" s="79"/>
      <c r="Q10" s="80"/>
      <c r="R10" s="29"/>
      <c r="S10" s="90" t="s">
        <v>177</v>
      </c>
      <c r="T10" s="29" t="s">
        <v>96</v>
      </c>
      <c r="U10" s="35">
        <v>0</v>
      </c>
      <c r="V10" s="91">
        <v>100</v>
      </c>
      <c r="W10" s="29"/>
      <c r="X10" s="90" t="s">
        <v>178</v>
      </c>
      <c r="Y10" s="90" t="s">
        <v>56</v>
      </c>
      <c r="Z10" s="76">
        <v>80</v>
      </c>
      <c r="AA10" s="79">
        <v>0.8</v>
      </c>
      <c r="AB10" s="13"/>
    </row>
    <row r="11" spans="1:28" s="92" customFormat="1" ht="174.75" customHeight="1" x14ac:dyDescent="0.25">
      <c r="A11" s="29">
        <v>43</v>
      </c>
      <c r="B11" s="29" t="s">
        <v>45</v>
      </c>
      <c r="C11" s="29" t="s">
        <v>172</v>
      </c>
      <c r="D11" s="29" t="s">
        <v>172</v>
      </c>
      <c r="E11" s="29" t="s">
        <v>92</v>
      </c>
      <c r="F11" s="29"/>
      <c r="G11" s="29" t="s">
        <v>48</v>
      </c>
      <c r="H11" s="29" t="s">
        <v>48</v>
      </c>
      <c r="I11" s="29" t="s">
        <v>173</v>
      </c>
      <c r="J11" s="29" t="s">
        <v>48</v>
      </c>
      <c r="K11" s="29" t="s">
        <v>52</v>
      </c>
      <c r="L11" s="29">
        <v>0</v>
      </c>
      <c r="M11" s="29">
        <v>0</v>
      </c>
      <c r="N11" s="29">
        <v>0</v>
      </c>
      <c r="O11" s="265"/>
      <c r="P11" s="79"/>
      <c r="Q11" s="80"/>
      <c r="R11" s="29"/>
      <c r="S11" s="90" t="s">
        <v>180</v>
      </c>
      <c r="T11" s="29" t="s">
        <v>96</v>
      </c>
      <c r="U11" s="35">
        <v>0</v>
      </c>
      <c r="V11" s="91">
        <v>100</v>
      </c>
      <c r="W11" s="29" t="s">
        <v>48</v>
      </c>
      <c r="X11" s="90" t="s">
        <v>181</v>
      </c>
      <c r="Y11" s="77" t="s">
        <v>56</v>
      </c>
      <c r="Z11" s="76">
        <v>90</v>
      </c>
      <c r="AA11" s="79">
        <v>0.9</v>
      </c>
      <c r="AB11" s="13"/>
    </row>
    <row r="12" spans="1:28" s="92" customFormat="1" ht="60" x14ac:dyDescent="0.25">
      <c r="A12" s="29">
        <v>44</v>
      </c>
      <c r="B12" s="29" t="s">
        <v>45</v>
      </c>
      <c r="C12" s="29" t="s">
        <v>172</v>
      </c>
      <c r="D12" s="29" t="s">
        <v>172</v>
      </c>
      <c r="E12" s="29" t="s">
        <v>92</v>
      </c>
      <c r="F12" s="29"/>
      <c r="G12" s="29" t="s">
        <v>48</v>
      </c>
      <c r="H12" s="29" t="s">
        <v>48</v>
      </c>
      <c r="I12" s="29" t="s">
        <v>173</v>
      </c>
      <c r="J12" s="29" t="s">
        <v>48</v>
      </c>
      <c r="K12" s="29" t="s">
        <v>52</v>
      </c>
      <c r="L12" s="29">
        <v>0</v>
      </c>
      <c r="M12" s="29">
        <v>0</v>
      </c>
      <c r="N12" s="29">
        <v>0</v>
      </c>
      <c r="O12" s="265"/>
      <c r="P12" s="79"/>
      <c r="Q12" s="80"/>
      <c r="R12" s="29"/>
      <c r="S12" s="90" t="s">
        <v>182</v>
      </c>
      <c r="T12" s="29" t="s">
        <v>96</v>
      </c>
      <c r="U12" s="35">
        <v>0</v>
      </c>
      <c r="V12" s="91">
        <v>100</v>
      </c>
      <c r="W12" s="29"/>
      <c r="X12" s="90" t="s">
        <v>178</v>
      </c>
      <c r="Y12" s="90" t="s">
        <v>56</v>
      </c>
      <c r="Z12" s="76">
        <v>90</v>
      </c>
      <c r="AA12" s="79">
        <v>0.9</v>
      </c>
      <c r="AB12" s="13"/>
    </row>
    <row r="13" spans="1:28" s="92" customFormat="1" ht="60" x14ac:dyDescent="0.25">
      <c r="A13" s="29">
        <v>45</v>
      </c>
      <c r="B13" s="29" t="s">
        <v>45</v>
      </c>
      <c r="C13" s="29" t="s">
        <v>172</v>
      </c>
      <c r="D13" s="29" t="s">
        <v>172</v>
      </c>
      <c r="E13" s="29" t="s">
        <v>92</v>
      </c>
      <c r="F13" s="29"/>
      <c r="G13" s="29" t="s">
        <v>48</v>
      </c>
      <c r="H13" s="29" t="s">
        <v>48</v>
      </c>
      <c r="I13" s="29" t="s">
        <v>173</v>
      </c>
      <c r="J13" s="29" t="s">
        <v>48</v>
      </c>
      <c r="K13" s="29" t="s">
        <v>52</v>
      </c>
      <c r="L13" s="29">
        <v>0</v>
      </c>
      <c r="M13" s="29">
        <v>0</v>
      </c>
      <c r="N13" s="29">
        <v>0</v>
      </c>
      <c r="O13" s="265"/>
      <c r="P13" s="79"/>
      <c r="Q13" s="80"/>
      <c r="R13" s="29"/>
      <c r="S13" s="90" t="s">
        <v>183</v>
      </c>
      <c r="T13" s="29" t="s">
        <v>96</v>
      </c>
      <c r="U13" s="35">
        <v>0</v>
      </c>
      <c r="V13" s="91">
        <v>100</v>
      </c>
      <c r="W13" s="29" t="s">
        <v>48</v>
      </c>
      <c r="X13" s="90" t="s">
        <v>184</v>
      </c>
      <c r="Y13" s="90" t="s">
        <v>56</v>
      </c>
      <c r="Z13" s="76">
        <v>100</v>
      </c>
      <c r="AA13" s="79">
        <v>1</v>
      </c>
      <c r="AB13" s="13" t="s">
        <v>185</v>
      </c>
    </row>
    <row r="14" spans="1:28" s="92" customFormat="1" ht="60" x14ac:dyDescent="0.25">
      <c r="A14" s="29">
        <v>46</v>
      </c>
      <c r="B14" s="29" t="s">
        <v>45</v>
      </c>
      <c r="C14" s="29" t="s">
        <v>172</v>
      </c>
      <c r="D14" s="29" t="s">
        <v>172</v>
      </c>
      <c r="E14" s="29" t="s">
        <v>92</v>
      </c>
      <c r="F14" s="29"/>
      <c r="G14" s="29" t="s">
        <v>48</v>
      </c>
      <c r="H14" s="29" t="s">
        <v>48</v>
      </c>
      <c r="I14" s="29" t="s">
        <v>173</v>
      </c>
      <c r="J14" s="29" t="s">
        <v>48</v>
      </c>
      <c r="K14" s="29" t="s">
        <v>52</v>
      </c>
      <c r="L14" s="29">
        <v>0</v>
      </c>
      <c r="M14" s="29">
        <v>0</v>
      </c>
      <c r="N14" s="29">
        <v>0</v>
      </c>
      <c r="O14" s="265"/>
      <c r="P14" s="79"/>
      <c r="Q14" s="80"/>
      <c r="R14" s="29"/>
      <c r="S14" s="90" t="s">
        <v>186</v>
      </c>
      <c r="T14" s="29" t="s">
        <v>96</v>
      </c>
      <c r="U14" s="35">
        <v>0</v>
      </c>
      <c r="V14" s="91">
        <v>100</v>
      </c>
      <c r="W14" s="29"/>
      <c r="X14" s="90" t="s">
        <v>178</v>
      </c>
      <c r="Y14" s="90" t="s">
        <v>56</v>
      </c>
      <c r="Z14" s="76">
        <v>90</v>
      </c>
      <c r="AA14" s="79">
        <v>0.9</v>
      </c>
      <c r="AB14" s="13"/>
    </row>
    <row r="15" spans="1:28" s="92" customFormat="1" ht="75" x14ac:dyDescent="0.25">
      <c r="A15" s="29">
        <v>49</v>
      </c>
      <c r="B15" s="29" t="s">
        <v>45</v>
      </c>
      <c r="C15" s="29" t="s">
        <v>172</v>
      </c>
      <c r="D15" s="29" t="s">
        <v>172</v>
      </c>
      <c r="E15" s="29" t="s">
        <v>92</v>
      </c>
      <c r="F15" s="29"/>
      <c r="G15" s="29" t="s">
        <v>48</v>
      </c>
      <c r="H15" s="29" t="s">
        <v>48</v>
      </c>
      <c r="I15" s="29" t="s">
        <v>173</v>
      </c>
      <c r="J15" s="29" t="s">
        <v>48</v>
      </c>
      <c r="K15" s="29" t="s">
        <v>52</v>
      </c>
      <c r="L15" s="29">
        <v>0</v>
      </c>
      <c r="M15" s="29">
        <v>0</v>
      </c>
      <c r="N15" s="29">
        <v>0</v>
      </c>
      <c r="O15" s="265"/>
      <c r="P15" s="79"/>
      <c r="Q15" s="80"/>
      <c r="R15" s="29"/>
      <c r="S15" s="90" t="s">
        <v>187</v>
      </c>
      <c r="T15" s="29" t="s">
        <v>96</v>
      </c>
      <c r="U15" s="35">
        <v>0</v>
      </c>
      <c r="V15" s="91">
        <v>100</v>
      </c>
      <c r="W15" s="29" t="s">
        <v>48</v>
      </c>
      <c r="X15" s="90" t="s">
        <v>188</v>
      </c>
      <c r="Y15" s="77" t="s">
        <v>56</v>
      </c>
      <c r="Z15" s="76">
        <v>100</v>
      </c>
      <c r="AA15" s="79">
        <v>1</v>
      </c>
      <c r="AB15" s="13" t="s">
        <v>185</v>
      </c>
    </row>
    <row r="16" spans="1:28" s="92" customFormat="1" ht="210" customHeight="1" x14ac:dyDescent="0.25">
      <c r="A16" s="29">
        <v>50</v>
      </c>
      <c r="B16" s="29" t="s">
        <v>45</v>
      </c>
      <c r="C16" s="29" t="s">
        <v>172</v>
      </c>
      <c r="D16" s="29" t="s">
        <v>172</v>
      </c>
      <c r="E16" s="29" t="s">
        <v>92</v>
      </c>
      <c r="F16" s="29"/>
      <c r="G16" s="29" t="s">
        <v>48</v>
      </c>
      <c r="H16" s="29" t="s">
        <v>48</v>
      </c>
      <c r="I16" s="29" t="s">
        <v>173</v>
      </c>
      <c r="J16" s="29" t="s">
        <v>48</v>
      </c>
      <c r="K16" s="29" t="s">
        <v>52</v>
      </c>
      <c r="L16" s="29">
        <v>0</v>
      </c>
      <c r="M16" s="29">
        <v>0</v>
      </c>
      <c r="N16" s="29">
        <v>0</v>
      </c>
      <c r="O16" s="265"/>
      <c r="P16" s="79"/>
      <c r="Q16" s="80"/>
      <c r="R16" s="29"/>
      <c r="S16" s="90" t="s">
        <v>189</v>
      </c>
      <c r="T16" s="29"/>
      <c r="U16" s="35">
        <v>0</v>
      </c>
      <c r="V16" s="91">
        <v>100</v>
      </c>
      <c r="W16" s="29"/>
      <c r="X16" s="90" t="s">
        <v>178</v>
      </c>
      <c r="Y16" s="90" t="s">
        <v>56</v>
      </c>
      <c r="Z16" s="76">
        <v>90</v>
      </c>
      <c r="AA16" s="79">
        <v>0.9</v>
      </c>
      <c r="AB16" s="13"/>
    </row>
    <row r="17" spans="1:28" s="92" customFormat="1" ht="75" x14ac:dyDescent="0.25">
      <c r="A17" s="29">
        <v>52</v>
      </c>
      <c r="B17" s="29" t="s">
        <v>45</v>
      </c>
      <c r="C17" s="29" t="s">
        <v>172</v>
      </c>
      <c r="D17" s="29" t="s">
        <v>172</v>
      </c>
      <c r="E17" s="29" t="s">
        <v>92</v>
      </c>
      <c r="F17" s="29"/>
      <c r="G17" s="29" t="s">
        <v>48</v>
      </c>
      <c r="H17" s="29" t="s">
        <v>48</v>
      </c>
      <c r="I17" s="29" t="s">
        <v>173</v>
      </c>
      <c r="J17" s="29" t="s">
        <v>48</v>
      </c>
      <c r="K17" s="29" t="s">
        <v>52</v>
      </c>
      <c r="L17" s="29">
        <v>0</v>
      </c>
      <c r="M17" s="29">
        <v>0</v>
      </c>
      <c r="N17" s="29">
        <v>0</v>
      </c>
      <c r="O17" s="265"/>
      <c r="P17" s="79"/>
      <c r="Q17" s="80"/>
      <c r="R17" s="29"/>
      <c r="S17" s="90" t="s">
        <v>190</v>
      </c>
      <c r="T17" s="29" t="s">
        <v>96</v>
      </c>
      <c r="U17" s="35">
        <v>0</v>
      </c>
      <c r="V17" s="91">
        <v>100</v>
      </c>
      <c r="W17" s="29" t="s">
        <v>48</v>
      </c>
      <c r="X17" s="90" t="s">
        <v>191</v>
      </c>
      <c r="Y17" s="77" t="s">
        <v>56</v>
      </c>
      <c r="Z17" s="76">
        <v>100</v>
      </c>
      <c r="AA17" s="79">
        <v>1</v>
      </c>
      <c r="AB17" s="13" t="s">
        <v>192</v>
      </c>
    </row>
    <row r="18" spans="1:28" s="92" customFormat="1" ht="260.25" customHeight="1" x14ac:dyDescent="0.25">
      <c r="A18" s="29">
        <v>53</v>
      </c>
      <c r="B18" s="29" t="s">
        <v>45</v>
      </c>
      <c r="C18" s="29" t="s">
        <v>172</v>
      </c>
      <c r="D18" s="29" t="s">
        <v>172</v>
      </c>
      <c r="E18" s="29" t="s">
        <v>92</v>
      </c>
      <c r="F18" s="29"/>
      <c r="G18" s="29" t="s">
        <v>48</v>
      </c>
      <c r="H18" s="29" t="s">
        <v>48</v>
      </c>
      <c r="I18" s="29" t="s">
        <v>173</v>
      </c>
      <c r="J18" s="29" t="s">
        <v>48</v>
      </c>
      <c r="K18" s="29" t="s">
        <v>52</v>
      </c>
      <c r="L18" s="29">
        <v>0</v>
      </c>
      <c r="M18" s="29">
        <v>0</v>
      </c>
      <c r="N18" s="29">
        <v>0</v>
      </c>
      <c r="O18" s="265"/>
      <c r="P18" s="79"/>
      <c r="Q18" s="80"/>
      <c r="R18" s="29"/>
      <c r="S18" s="90" t="s">
        <v>193</v>
      </c>
      <c r="T18" s="29"/>
      <c r="U18" s="35">
        <v>0</v>
      </c>
      <c r="V18" s="91">
        <v>100</v>
      </c>
      <c r="W18" s="29"/>
      <c r="X18" s="90" t="s">
        <v>178</v>
      </c>
      <c r="Y18" s="90" t="s">
        <v>56</v>
      </c>
      <c r="Z18" s="76">
        <v>50</v>
      </c>
      <c r="AA18" s="79">
        <v>0.5</v>
      </c>
      <c r="AB18" s="13" t="s">
        <v>194</v>
      </c>
    </row>
    <row r="19" spans="1:28" s="92" customFormat="1" ht="45" x14ac:dyDescent="0.25">
      <c r="A19" s="29">
        <v>55</v>
      </c>
      <c r="B19" s="29" t="s">
        <v>45</v>
      </c>
      <c r="C19" s="29" t="s">
        <v>172</v>
      </c>
      <c r="D19" s="29" t="s">
        <v>172</v>
      </c>
      <c r="E19" s="29" t="s">
        <v>92</v>
      </c>
      <c r="F19" s="29"/>
      <c r="G19" s="29" t="s">
        <v>48</v>
      </c>
      <c r="H19" s="29" t="s">
        <v>48</v>
      </c>
      <c r="I19" s="29" t="s">
        <v>173</v>
      </c>
      <c r="J19" s="29" t="s">
        <v>48</v>
      </c>
      <c r="K19" s="29" t="s">
        <v>52</v>
      </c>
      <c r="L19" s="29">
        <v>0</v>
      </c>
      <c r="M19" s="29">
        <v>0</v>
      </c>
      <c r="N19" s="29">
        <v>0</v>
      </c>
      <c r="O19" s="265"/>
      <c r="P19" s="79"/>
      <c r="Q19" s="80"/>
      <c r="R19" s="29"/>
      <c r="S19" s="90" t="s">
        <v>195</v>
      </c>
      <c r="T19" s="29" t="s">
        <v>96</v>
      </c>
      <c r="U19" s="35">
        <v>0</v>
      </c>
      <c r="V19" s="91">
        <v>100</v>
      </c>
      <c r="W19" s="29" t="s">
        <v>48</v>
      </c>
      <c r="X19" s="90" t="s">
        <v>196</v>
      </c>
      <c r="Y19" s="90" t="s">
        <v>56</v>
      </c>
      <c r="Z19" s="76">
        <v>100</v>
      </c>
      <c r="AA19" s="79">
        <v>1</v>
      </c>
      <c r="AB19" s="13" t="s">
        <v>197</v>
      </c>
    </row>
    <row r="20" spans="1:28" s="92" customFormat="1" ht="60" x14ac:dyDescent="0.25">
      <c r="A20" s="29">
        <v>56</v>
      </c>
      <c r="B20" s="29" t="s">
        <v>45</v>
      </c>
      <c r="C20" s="29" t="s">
        <v>172</v>
      </c>
      <c r="D20" s="29" t="s">
        <v>172</v>
      </c>
      <c r="E20" s="29" t="s">
        <v>92</v>
      </c>
      <c r="F20" s="29"/>
      <c r="G20" s="29" t="s">
        <v>48</v>
      </c>
      <c r="H20" s="29" t="s">
        <v>48</v>
      </c>
      <c r="I20" s="29" t="s">
        <v>173</v>
      </c>
      <c r="J20" s="29" t="s">
        <v>48</v>
      </c>
      <c r="K20" s="29" t="s">
        <v>52</v>
      </c>
      <c r="L20" s="29">
        <v>0</v>
      </c>
      <c r="M20" s="29">
        <v>0</v>
      </c>
      <c r="N20" s="29">
        <v>0</v>
      </c>
      <c r="O20" s="265"/>
      <c r="P20" s="79"/>
      <c r="Q20" s="80"/>
      <c r="R20" s="29"/>
      <c r="S20" s="90" t="s">
        <v>198</v>
      </c>
      <c r="T20" s="29"/>
      <c r="U20" s="35">
        <v>0</v>
      </c>
      <c r="V20" s="91">
        <v>100</v>
      </c>
      <c r="W20" s="29"/>
      <c r="X20" s="90" t="s">
        <v>178</v>
      </c>
      <c r="Y20" s="90" t="s">
        <v>56</v>
      </c>
      <c r="Z20" s="76">
        <v>100</v>
      </c>
      <c r="AA20" s="79">
        <v>1</v>
      </c>
      <c r="AB20" s="13" t="s">
        <v>199</v>
      </c>
    </row>
    <row r="21" spans="1:28" s="92" customFormat="1" ht="120" x14ac:dyDescent="0.25">
      <c r="A21" s="29">
        <v>57</v>
      </c>
      <c r="B21" s="29" t="s">
        <v>45</v>
      </c>
      <c r="C21" s="29" t="s">
        <v>172</v>
      </c>
      <c r="D21" s="29" t="s">
        <v>172</v>
      </c>
      <c r="E21" s="29" t="s">
        <v>92</v>
      </c>
      <c r="F21" s="29"/>
      <c r="G21" s="29" t="s">
        <v>48</v>
      </c>
      <c r="H21" s="29" t="s">
        <v>48</v>
      </c>
      <c r="I21" s="29" t="s">
        <v>173</v>
      </c>
      <c r="J21" s="29" t="s">
        <v>48</v>
      </c>
      <c r="K21" s="29" t="s">
        <v>52</v>
      </c>
      <c r="L21" s="29">
        <v>0</v>
      </c>
      <c r="M21" s="29">
        <v>0</v>
      </c>
      <c r="N21" s="29">
        <v>0</v>
      </c>
      <c r="O21" s="265"/>
      <c r="P21" s="79"/>
      <c r="Q21" s="80"/>
      <c r="R21" s="29"/>
      <c r="S21" s="90" t="s">
        <v>200</v>
      </c>
      <c r="T21" s="29" t="s">
        <v>96</v>
      </c>
      <c r="U21" s="35">
        <v>0</v>
      </c>
      <c r="V21" s="91">
        <v>100</v>
      </c>
      <c r="W21" s="29" t="s">
        <v>48</v>
      </c>
      <c r="X21" s="90" t="s">
        <v>201</v>
      </c>
      <c r="Y21" s="77" t="s">
        <v>56</v>
      </c>
      <c r="Z21" s="76">
        <v>100</v>
      </c>
      <c r="AA21" s="79">
        <v>1</v>
      </c>
      <c r="AB21" s="13" t="s">
        <v>202</v>
      </c>
    </row>
    <row r="22" spans="1:28" s="92" customFormat="1" ht="75" x14ac:dyDescent="0.25">
      <c r="A22" s="29">
        <v>58</v>
      </c>
      <c r="B22" s="29" t="s">
        <v>45</v>
      </c>
      <c r="C22" s="29" t="s">
        <v>172</v>
      </c>
      <c r="D22" s="29" t="s">
        <v>172</v>
      </c>
      <c r="E22" s="29" t="s">
        <v>92</v>
      </c>
      <c r="F22" s="29"/>
      <c r="G22" s="29" t="s">
        <v>48</v>
      </c>
      <c r="H22" s="29" t="s">
        <v>48</v>
      </c>
      <c r="I22" s="29" t="s">
        <v>173</v>
      </c>
      <c r="J22" s="29" t="s">
        <v>48</v>
      </c>
      <c r="K22" s="29" t="s">
        <v>52</v>
      </c>
      <c r="L22" s="29">
        <v>0</v>
      </c>
      <c r="M22" s="29">
        <v>0</v>
      </c>
      <c r="N22" s="29">
        <v>0</v>
      </c>
      <c r="O22" s="265"/>
      <c r="P22" s="79"/>
      <c r="Q22" s="80"/>
      <c r="R22" s="29"/>
      <c r="S22" s="90" t="s">
        <v>203</v>
      </c>
      <c r="T22" s="29"/>
      <c r="U22" s="35">
        <v>0</v>
      </c>
      <c r="V22" s="91">
        <v>100</v>
      </c>
      <c r="W22" s="29"/>
      <c r="X22" s="90" t="s">
        <v>178</v>
      </c>
      <c r="Y22" s="90" t="s">
        <v>56</v>
      </c>
      <c r="Z22" s="76">
        <v>75</v>
      </c>
      <c r="AA22" s="79">
        <v>0.75</v>
      </c>
      <c r="AB22" s="13" t="s">
        <v>1140</v>
      </c>
    </row>
    <row r="23" spans="1:28" s="92" customFormat="1" ht="207" customHeight="1" x14ac:dyDescent="0.25">
      <c r="A23" s="29">
        <v>59</v>
      </c>
      <c r="B23" s="29" t="s">
        <v>45</v>
      </c>
      <c r="C23" s="29" t="s">
        <v>172</v>
      </c>
      <c r="D23" s="29" t="s">
        <v>172</v>
      </c>
      <c r="E23" s="29" t="s">
        <v>92</v>
      </c>
      <c r="F23" s="29"/>
      <c r="G23" s="29" t="s">
        <v>48</v>
      </c>
      <c r="H23" s="29" t="s">
        <v>48</v>
      </c>
      <c r="I23" s="29" t="s">
        <v>173</v>
      </c>
      <c r="J23" s="29" t="s">
        <v>48</v>
      </c>
      <c r="K23" s="29" t="s">
        <v>52</v>
      </c>
      <c r="L23" s="29">
        <v>0</v>
      </c>
      <c r="M23" s="29">
        <v>0</v>
      </c>
      <c r="N23" s="29">
        <v>0</v>
      </c>
      <c r="O23" s="265"/>
      <c r="P23" s="79"/>
      <c r="Q23" s="80"/>
      <c r="R23" s="29"/>
      <c r="S23" s="90" t="s">
        <v>204</v>
      </c>
      <c r="T23" s="29" t="s">
        <v>96</v>
      </c>
      <c r="U23" s="35">
        <v>0</v>
      </c>
      <c r="V23" s="95">
        <v>100</v>
      </c>
      <c r="W23" s="29" t="s">
        <v>48</v>
      </c>
      <c r="X23" s="90" t="s">
        <v>205</v>
      </c>
      <c r="Y23" s="90" t="s">
        <v>56</v>
      </c>
      <c r="Z23" s="76">
        <v>100</v>
      </c>
      <c r="AA23" s="79">
        <v>1</v>
      </c>
      <c r="AB23" s="13" t="s">
        <v>1141</v>
      </c>
    </row>
    <row r="24" spans="1:28" s="92" customFormat="1" ht="75" x14ac:dyDescent="0.25">
      <c r="A24" s="29">
        <v>60</v>
      </c>
      <c r="B24" s="29" t="s">
        <v>45</v>
      </c>
      <c r="C24" s="29" t="s">
        <v>172</v>
      </c>
      <c r="D24" s="29" t="s">
        <v>172</v>
      </c>
      <c r="E24" s="29" t="s">
        <v>92</v>
      </c>
      <c r="F24" s="29"/>
      <c r="G24" s="29" t="s">
        <v>48</v>
      </c>
      <c r="H24" s="29" t="s">
        <v>48</v>
      </c>
      <c r="I24" s="29" t="s">
        <v>173</v>
      </c>
      <c r="J24" s="29" t="s">
        <v>48</v>
      </c>
      <c r="K24" s="29" t="s">
        <v>52</v>
      </c>
      <c r="L24" s="29">
        <v>0</v>
      </c>
      <c r="M24" s="29">
        <v>0</v>
      </c>
      <c r="N24" s="29">
        <v>0</v>
      </c>
      <c r="O24" s="265"/>
      <c r="P24" s="79"/>
      <c r="Q24" s="80"/>
      <c r="R24" s="29"/>
      <c r="S24" s="90" t="s">
        <v>206</v>
      </c>
      <c r="T24" s="29" t="s">
        <v>96</v>
      </c>
      <c r="U24" s="35">
        <v>0</v>
      </c>
      <c r="V24" s="95">
        <v>100</v>
      </c>
      <c r="W24" s="29" t="s">
        <v>48</v>
      </c>
      <c r="X24" s="90" t="s">
        <v>205</v>
      </c>
      <c r="Y24" s="90" t="s">
        <v>207</v>
      </c>
      <c r="Z24" s="76">
        <v>0</v>
      </c>
      <c r="AA24" s="79">
        <v>0</v>
      </c>
      <c r="AB24" s="13" t="s">
        <v>1142</v>
      </c>
    </row>
    <row r="25" spans="1:28" s="92" customFormat="1" ht="90" x14ac:dyDescent="0.25">
      <c r="A25" s="29">
        <v>61</v>
      </c>
      <c r="B25" s="29" t="s">
        <v>45</v>
      </c>
      <c r="C25" s="29" t="s">
        <v>172</v>
      </c>
      <c r="D25" s="29" t="s">
        <v>172</v>
      </c>
      <c r="E25" s="29" t="s">
        <v>92</v>
      </c>
      <c r="F25" s="29"/>
      <c r="G25" s="29" t="s">
        <v>48</v>
      </c>
      <c r="H25" s="29" t="s">
        <v>48</v>
      </c>
      <c r="I25" s="29" t="s">
        <v>173</v>
      </c>
      <c r="J25" s="29" t="s">
        <v>48</v>
      </c>
      <c r="K25" s="29" t="s">
        <v>52</v>
      </c>
      <c r="L25" s="29">
        <v>0</v>
      </c>
      <c r="M25" s="29">
        <v>0</v>
      </c>
      <c r="N25" s="29">
        <v>0</v>
      </c>
      <c r="O25" s="265"/>
      <c r="P25" s="79"/>
      <c r="Q25" s="80"/>
      <c r="R25" s="29"/>
      <c r="S25" s="90" t="s">
        <v>208</v>
      </c>
      <c r="T25" s="29" t="s">
        <v>96</v>
      </c>
      <c r="U25" s="35">
        <v>0</v>
      </c>
      <c r="V25" s="95">
        <v>100</v>
      </c>
      <c r="W25" s="29" t="s">
        <v>48</v>
      </c>
      <c r="X25" s="90" t="s">
        <v>205</v>
      </c>
      <c r="Y25" s="90" t="s">
        <v>207</v>
      </c>
      <c r="Z25" s="76">
        <v>83</v>
      </c>
      <c r="AA25" s="79">
        <v>0.83</v>
      </c>
      <c r="AB25" s="13" t="s">
        <v>1143</v>
      </c>
    </row>
    <row r="26" spans="1:28" s="92" customFormat="1" ht="45" x14ac:dyDescent="0.25">
      <c r="A26" s="29">
        <v>81</v>
      </c>
      <c r="B26" s="29" t="s">
        <v>45</v>
      </c>
      <c r="C26" s="29" t="s">
        <v>172</v>
      </c>
      <c r="D26" s="29" t="s">
        <v>172</v>
      </c>
      <c r="E26" s="29" t="s">
        <v>92</v>
      </c>
      <c r="F26" s="29"/>
      <c r="G26" s="29" t="s">
        <v>48</v>
      </c>
      <c r="H26" s="29" t="s">
        <v>48</v>
      </c>
      <c r="I26" s="29" t="s">
        <v>173</v>
      </c>
      <c r="J26" s="29" t="s">
        <v>48</v>
      </c>
      <c r="K26" s="29" t="s">
        <v>52</v>
      </c>
      <c r="L26" s="29">
        <v>0</v>
      </c>
      <c r="M26" s="29">
        <v>0</v>
      </c>
      <c r="N26" s="29">
        <v>0</v>
      </c>
      <c r="O26" s="265"/>
      <c r="P26" s="79"/>
      <c r="Q26" s="80"/>
      <c r="R26" s="29"/>
      <c r="S26" s="90" t="s">
        <v>209</v>
      </c>
      <c r="T26" s="29" t="s">
        <v>96</v>
      </c>
      <c r="U26" s="35">
        <v>0</v>
      </c>
      <c r="V26" s="35">
        <v>120</v>
      </c>
      <c r="W26" s="29"/>
      <c r="X26" s="90" t="s">
        <v>210</v>
      </c>
      <c r="Y26" s="90" t="s">
        <v>211</v>
      </c>
      <c r="Z26" s="76">
        <v>0</v>
      </c>
      <c r="AA26" s="79">
        <v>0</v>
      </c>
      <c r="AB26" s="13"/>
    </row>
    <row r="27" spans="1:28" s="92" customFormat="1" ht="60" x14ac:dyDescent="0.25">
      <c r="A27" s="29">
        <v>84</v>
      </c>
      <c r="B27" s="29" t="s">
        <v>45</v>
      </c>
      <c r="C27" s="29" t="s">
        <v>172</v>
      </c>
      <c r="D27" s="29" t="s">
        <v>172</v>
      </c>
      <c r="E27" s="29" t="s">
        <v>92</v>
      </c>
      <c r="F27" s="29"/>
      <c r="G27" s="29" t="s">
        <v>48</v>
      </c>
      <c r="H27" s="29" t="s">
        <v>48</v>
      </c>
      <c r="I27" s="29" t="s">
        <v>173</v>
      </c>
      <c r="J27" s="29" t="s">
        <v>48</v>
      </c>
      <c r="K27" s="29" t="s">
        <v>52</v>
      </c>
      <c r="L27" s="29">
        <v>0</v>
      </c>
      <c r="M27" s="29">
        <v>0</v>
      </c>
      <c r="N27" s="29">
        <v>0</v>
      </c>
      <c r="O27" s="265"/>
      <c r="P27" s="79"/>
      <c r="Q27" s="80"/>
      <c r="R27" s="29"/>
      <c r="S27" s="90" t="s">
        <v>212</v>
      </c>
      <c r="T27" s="29"/>
      <c r="U27" s="35">
        <v>0</v>
      </c>
      <c r="V27" s="91">
        <v>100</v>
      </c>
      <c r="W27" s="29"/>
      <c r="X27" s="90" t="s">
        <v>213</v>
      </c>
      <c r="Y27" s="90" t="s">
        <v>56</v>
      </c>
      <c r="Z27" s="76">
        <v>97</v>
      </c>
      <c r="AA27" s="79">
        <v>0.97</v>
      </c>
      <c r="AB27" s="13" t="s">
        <v>1144</v>
      </c>
    </row>
    <row r="28" spans="1:28" s="92" customFormat="1" ht="60" x14ac:dyDescent="0.25">
      <c r="A28" s="29">
        <v>85</v>
      </c>
      <c r="B28" s="29" t="s">
        <v>45</v>
      </c>
      <c r="C28" s="29" t="s">
        <v>172</v>
      </c>
      <c r="D28" s="29" t="s">
        <v>172</v>
      </c>
      <c r="E28" s="29" t="s">
        <v>92</v>
      </c>
      <c r="F28" s="29"/>
      <c r="G28" s="29" t="s">
        <v>48</v>
      </c>
      <c r="H28" s="29" t="s">
        <v>48</v>
      </c>
      <c r="I28" s="29" t="s">
        <v>173</v>
      </c>
      <c r="J28" s="29" t="s">
        <v>48</v>
      </c>
      <c r="K28" s="29" t="s">
        <v>52</v>
      </c>
      <c r="L28" s="29">
        <v>0</v>
      </c>
      <c r="M28" s="29">
        <v>0</v>
      </c>
      <c r="N28" s="29">
        <v>0</v>
      </c>
      <c r="O28" s="265"/>
      <c r="P28" s="79"/>
      <c r="Q28" s="80"/>
      <c r="R28" s="29"/>
      <c r="S28" s="90" t="s">
        <v>214</v>
      </c>
      <c r="T28" s="29"/>
      <c r="U28" s="35">
        <v>0</v>
      </c>
      <c r="V28" s="91">
        <v>100</v>
      </c>
      <c r="W28" s="29"/>
      <c r="X28" s="90" t="s">
        <v>213</v>
      </c>
      <c r="Y28" s="90" t="s">
        <v>56</v>
      </c>
      <c r="Z28" s="76">
        <v>100</v>
      </c>
      <c r="AA28" s="79">
        <v>1</v>
      </c>
      <c r="AB28" s="13" t="s">
        <v>1145</v>
      </c>
    </row>
    <row r="29" spans="1:28" s="92" customFormat="1" ht="45" x14ac:dyDescent="0.25">
      <c r="A29" s="29">
        <v>90</v>
      </c>
      <c r="B29" s="29" t="s">
        <v>45</v>
      </c>
      <c r="C29" s="29" t="s">
        <v>172</v>
      </c>
      <c r="D29" s="29" t="s">
        <v>172</v>
      </c>
      <c r="E29" s="29" t="s">
        <v>92</v>
      </c>
      <c r="F29" s="29"/>
      <c r="G29" s="29" t="s">
        <v>48</v>
      </c>
      <c r="H29" s="29" t="s">
        <v>48</v>
      </c>
      <c r="I29" s="29" t="s">
        <v>173</v>
      </c>
      <c r="J29" s="29" t="s">
        <v>48</v>
      </c>
      <c r="K29" s="29" t="s">
        <v>52</v>
      </c>
      <c r="L29" s="29">
        <v>0</v>
      </c>
      <c r="M29" s="29">
        <v>0</v>
      </c>
      <c r="N29" s="29">
        <v>0</v>
      </c>
      <c r="O29" s="265"/>
      <c r="P29" s="79"/>
      <c r="Q29" s="80"/>
      <c r="R29" s="29"/>
      <c r="S29" s="90" t="s">
        <v>215</v>
      </c>
      <c r="T29" s="29"/>
      <c r="U29" s="35">
        <v>0</v>
      </c>
      <c r="V29" s="91">
        <v>100</v>
      </c>
      <c r="W29" s="29"/>
      <c r="X29" s="90" t="s">
        <v>216</v>
      </c>
      <c r="Y29" s="90" t="s">
        <v>56</v>
      </c>
      <c r="Z29" s="76">
        <v>100</v>
      </c>
      <c r="AA29" s="79">
        <v>1</v>
      </c>
      <c r="AB29" s="13" t="s">
        <v>1146</v>
      </c>
    </row>
    <row r="30" spans="1:28" s="92" customFormat="1" ht="30" x14ac:dyDescent="0.25">
      <c r="A30" s="29">
        <v>97</v>
      </c>
      <c r="B30" s="29" t="s">
        <v>45</v>
      </c>
      <c r="C30" s="29" t="s">
        <v>172</v>
      </c>
      <c r="D30" s="29" t="s">
        <v>172</v>
      </c>
      <c r="E30" s="29" t="s">
        <v>92</v>
      </c>
      <c r="F30" s="29"/>
      <c r="G30" s="29" t="s">
        <v>48</v>
      </c>
      <c r="H30" s="29" t="s">
        <v>48</v>
      </c>
      <c r="I30" s="29" t="s">
        <v>173</v>
      </c>
      <c r="J30" s="29" t="s">
        <v>48</v>
      </c>
      <c r="K30" s="29" t="s">
        <v>52</v>
      </c>
      <c r="L30" s="29">
        <v>0</v>
      </c>
      <c r="M30" s="29">
        <v>0</v>
      </c>
      <c r="N30" s="29">
        <v>0</v>
      </c>
      <c r="O30" s="265"/>
      <c r="P30" s="79"/>
      <c r="Q30" s="80"/>
      <c r="R30" s="29"/>
      <c r="S30" s="90" t="s">
        <v>217</v>
      </c>
      <c r="T30" s="29"/>
      <c r="U30" s="35">
        <v>0</v>
      </c>
      <c r="V30" s="91">
        <v>100</v>
      </c>
      <c r="W30" s="29"/>
      <c r="X30" s="90" t="s">
        <v>218</v>
      </c>
      <c r="Y30" s="90" t="s">
        <v>56</v>
      </c>
      <c r="Z30" s="76">
        <v>100</v>
      </c>
      <c r="AA30" s="79">
        <v>1</v>
      </c>
      <c r="AB30" s="13" t="s">
        <v>1147</v>
      </c>
    </row>
    <row r="31" spans="1:28" s="92" customFormat="1" ht="45" x14ac:dyDescent="0.25">
      <c r="A31" s="29">
        <v>103</v>
      </c>
      <c r="B31" s="29" t="s">
        <v>45</v>
      </c>
      <c r="C31" s="29" t="s">
        <v>172</v>
      </c>
      <c r="D31" s="29" t="s">
        <v>172</v>
      </c>
      <c r="E31" s="29" t="s">
        <v>92</v>
      </c>
      <c r="F31" s="29"/>
      <c r="G31" s="29" t="s">
        <v>48</v>
      </c>
      <c r="H31" s="29" t="s">
        <v>48</v>
      </c>
      <c r="I31" s="29" t="s">
        <v>173</v>
      </c>
      <c r="J31" s="29" t="s">
        <v>48</v>
      </c>
      <c r="K31" s="29" t="s">
        <v>52</v>
      </c>
      <c r="L31" s="29">
        <v>0</v>
      </c>
      <c r="M31" s="29">
        <v>0</v>
      </c>
      <c r="N31" s="29">
        <v>0</v>
      </c>
      <c r="O31" s="265"/>
      <c r="P31" s="79"/>
      <c r="Q31" s="80"/>
      <c r="R31" s="29"/>
      <c r="S31" s="90" t="s">
        <v>219</v>
      </c>
      <c r="T31" s="29" t="s">
        <v>96</v>
      </c>
      <c r="U31" s="35">
        <v>0</v>
      </c>
      <c r="V31" s="91">
        <v>20</v>
      </c>
      <c r="W31" s="29"/>
      <c r="X31" s="90" t="s">
        <v>220</v>
      </c>
      <c r="Y31" s="90" t="s">
        <v>56</v>
      </c>
      <c r="Z31" s="76">
        <v>11</v>
      </c>
      <c r="AA31" s="79">
        <v>0.55000000000000004</v>
      </c>
      <c r="AB31" s="13" t="s">
        <v>1148</v>
      </c>
    </row>
    <row r="32" spans="1:28" s="103" customFormat="1" ht="183.75" customHeight="1" x14ac:dyDescent="0.25">
      <c r="A32" s="48">
        <v>169</v>
      </c>
      <c r="B32" s="34" t="s">
        <v>45</v>
      </c>
      <c r="C32" s="34" t="s">
        <v>269</v>
      </c>
      <c r="D32" s="34" t="s">
        <v>269</v>
      </c>
      <c r="E32" s="34" t="s">
        <v>92</v>
      </c>
      <c r="F32" s="34" t="s">
        <v>270</v>
      </c>
      <c r="G32" s="34" t="s">
        <v>48</v>
      </c>
      <c r="H32" s="34" t="s">
        <v>49</v>
      </c>
      <c r="I32" s="34" t="s">
        <v>271</v>
      </c>
      <c r="J32" s="48" t="s">
        <v>48</v>
      </c>
      <c r="K32" s="29" t="s">
        <v>52</v>
      </c>
      <c r="L32" s="48">
        <v>0</v>
      </c>
      <c r="M32" s="29">
        <v>0</v>
      </c>
      <c r="N32" s="29">
        <v>0</v>
      </c>
      <c r="O32" s="265"/>
      <c r="P32" s="79"/>
      <c r="Q32" s="80"/>
      <c r="R32" s="34" t="s">
        <v>272</v>
      </c>
      <c r="S32" s="100" t="s">
        <v>273</v>
      </c>
      <c r="T32" s="101" t="s">
        <v>274</v>
      </c>
      <c r="U32" s="102">
        <v>0.84360000000000002</v>
      </c>
      <c r="V32" s="102">
        <v>0.86</v>
      </c>
      <c r="W32" s="101" t="s">
        <v>275</v>
      </c>
      <c r="X32" s="101" t="s">
        <v>276</v>
      </c>
      <c r="Y32" s="101" t="s">
        <v>56</v>
      </c>
      <c r="Z32" s="76">
        <v>0.86036666666666672</v>
      </c>
      <c r="AA32" s="79">
        <v>1.0223577235772401</v>
      </c>
      <c r="AB32" s="18" t="s">
        <v>1162</v>
      </c>
    </row>
    <row r="33" spans="1:28" s="103" customFormat="1" ht="183.75" customHeight="1" x14ac:dyDescent="0.25">
      <c r="A33" s="48">
        <v>170</v>
      </c>
      <c r="B33" s="34" t="s">
        <v>45</v>
      </c>
      <c r="C33" s="34" t="s">
        <v>269</v>
      </c>
      <c r="D33" s="34" t="s">
        <v>269</v>
      </c>
      <c r="E33" s="34" t="s">
        <v>92</v>
      </c>
      <c r="F33" s="34" t="s">
        <v>270</v>
      </c>
      <c r="G33" s="34" t="s">
        <v>48</v>
      </c>
      <c r="H33" s="34" t="s">
        <v>49</v>
      </c>
      <c r="I33" s="34" t="s">
        <v>271</v>
      </c>
      <c r="J33" s="48"/>
      <c r="K33" s="29" t="s">
        <v>52</v>
      </c>
      <c r="L33" s="48"/>
      <c r="M33" s="29"/>
      <c r="N33" s="29"/>
      <c r="O33" s="265"/>
      <c r="P33" s="79"/>
      <c r="Q33" s="80"/>
      <c r="R33" s="101" t="s">
        <v>272</v>
      </c>
      <c r="S33" s="100" t="s">
        <v>277</v>
      </c>
      <c r="T33" s="101" t="s">
        <v>278</v>
      </c>
      <c r="U33" s="249">
        <v>0.77</v>
      </c>
      <c r="V33" s="249">
        <v>0.8</v>
      </c>
      <c r="W33" s="101" t="s">
        <v>275</v>
      </c>
      <c r="X33" s="101" t="s">
        <v>276</v>
      </c>
      <c r="Y33" s="101" t="s">
        <v>56</v>
      </c>
      <c r="Z33" s="76">
        <v>0.79999999999999993</v>
      </c>
      <c r="AA33" s="79">
        <v>0.99999999999999634</v>
      </c>
      <c r="AB33" s="18" t="s">
        <v>1163</v>
      </c>
    </row>
    <row r="34" spans="1:28" s="103" customFormat="1" ht="135.75" customHeight="1" x14ac:dyDescent="0.25">
      <c r="A34" s="48">
        <v>171</v>
      </c>
      <c r="B34" s="34" t="s">
        <v>45</v>
      </c>
      <c r="C34" s="34" t="s">
        <v>269</v>
      </c>
      <c r="D34" s="34" t="s">
        <v>269</v>
      </c>
      <c r="E34" s="34" t="s">
        <v>92</v>
      </c>
      <c r="F34" s="34" t="s">
        <v>270</v>
      </c>
      <c r="G34" s="34" t="s">
        <v>48</v>
      </c>
      <c r="H34" s="34" t="s">
        <v>49</v>
      </c>
      <c r="I34" s="34" t="s">
        <v>271</v>
      </c>
      <c r="J34" s="48"/>
      <c r="K34" s="29" t="s">
        <v>52</v>
      </c>
      <c r="L34" s="48"/>
      <c r="M34" s="29"/>
      <c r="N34" s="29"/>
      <c r="O34" s="265"/>
      <c r="P34" s="79"/>
      <c r="Q34" s="80"/>
      <c r="R34" s="101" t="s">
        <v>272</v>
      </c>
      <c r="S34" s="104" t="s">
        <v>279</v>
      </c>
      <c r="T34" s="101" t="s">
        <v>278</v>
      </c>
      <c r="U34" s="102">
        <v>0.3</v>
      </c>
      <c r="V34" s="102">
        <v>0.45</v>
      </c>
      <c r="W34" s="101" t="s">
        <v>275</v>
      </c>
      <c r="X34" s="101" t="s">
        <v>276</v>
      </c>
      <c r="Y34" s="101" t="s">
        <v>56</v>
      </c>
      <c r="Z34" s="76">
        <v>0.45</v>
      </c>
      <c r="AA34" s="79">
        <v>1</v>
      </c>
      <c r="AB34" s="18" t="s">
        <v>1164</v>
      </c>
    </row>
    <row r="35" spans="1:28" s="103" customFormat="1" ht="230.25" customHeight="1" x14ac:dyDescent="0.25">
      <c r="A35" s="48">
        <v>179</v>
      </c>
      <c r="B35" s="34" t="s">
        <v>45</v>
      </c>
      <c r="C35" s="34" t="s">
        <v>269</v>
      </c>
      <c r="D35" s="34" t="s">
        <v>269</v>
      </c>
      <c r="E35" s="34" t="s">
        <v>92</v>
      </c>
      <c r="F35" s="34" t="s">
        <v>111</v>
      </c>
      <c r="G35" s="34" t="s">
        <v>48</v>
      </c>
      <c r="H35" s="34" t="s">
        <v>49</v>
      </c>
      <c r="I35" s="34" t="s">
        <v>271</v>
      </c>
      <c r="J35" s="48"/>
      <c r="K35" s="29" t="s">
        <v>52</v>
      </c>
      <c r="L35" s="48"/>
      <c r="M35" s="29"/>
      <c r="N35" s="29"/>
      <c r="O35" s="265"/>
      <c r="P35" s="79"/>
      <c r="Q35" s="80"/>
      <c r="R35" s="34" t="s">
        <v>282</v>
      </c>
      <c r="S35" s="109" t="s">
        <v>283</v>
      </c>
      <c r="T35" s="34" t="s">
        <v>284</v>
      </c>
      <c r="U35" s="112">
        <f>16%</f>
        <v>0.16</v>
      </c>
      <c r="V35" s="113">
        <v>0.24399999999999999</v>
      </c>
      <c r="W35" s="34" t="s">
        <v>275</v>
      </c>
      <c r="X35" s="34" t="s">
        <v>276</v>
      </c>
      <c r="Y35" s="101" t="s">
        <v>56</v>
      </c>
      <c r="Z35" s="76">
        <v>0.24399999999999994</v>
      </c>
      <c r="AA35" s="79">
        <v>0.99999999999999933</v>
      </c>
      <c r="AB35" s="18" t="s">
        <v>1165</v>
      </c>
    </row>
    <row r="36" spans="1:28" ht="163.5" customHeight="1" x14ac:dyDescent="0.25">
      <c r="A36" s="29">
        <v>227</v>
      </c>
      <c r="B36" s="30" t="s">
        <v>292</v>
      </c>
      <c r="C36" s="30" t="s">
        <v>292</v>
      </c>
      <c r="D36" s="30" t="s">
        <v>292</v>
      </c>
      <c r="E36" s="30" t="s">
        <v>92</v>
      </c>
      <c r="F36" s="30" t="s">
        <v>47</v>
      </c>
      <c r="G36" s="30" t="s">
        <v>48</v>
      </c>
      <c r="H36" s="34" t="s">
        <v>49</v>
      </c>
      <c r="I36" s="30" t="s">
        <v>293</v>
      </c>
      <c r="J36" s="29" t="s">
        <v>48</v>
      </c>
      <c r="K36" s="29" t="s">
        <v>52</v>
      </c>
      <c r="L36" s="29">
        <v>0</v>
      </c>
      <c r="M36" s="29">
        <v>0</v>
      </c>
      <c r="N36" s="29">
        <v>0</v>
      </c>
      <c r="O36" s="265"/>
      <c r="P36" s="79"/>
      <c r="Q36" s="80"/>
      <c r="R36" s="30" t="s">
        <v>48</v>
      </c>
      <c r="S36" s="30" t="s">
        <v>294</v>
      </c>
      <c r="T36" s="30" t="s">
        <v>295</v>
      </c>
      <c r="U36" s="35">
        <v>0</v>
      </c>
      <c r="V36" s="35">
        <v>69</v>
      </c>
      <c r="W36" s="30" t="s">
        <v>52</v>
      </c>
      <c r="X36" s="30" t="s">
        <v>296</v>
      </c>
      <c r="Y36" s="30" t="s">
        <v>56</v>
      </c>
      <c r="Z36" s="76">
        <v>57</v>
      </c>
      <c r="AA36" s="79">
        <v>0.82608695652173914</v>
      </c>
      <c r="AB36" s="13" t="s">
        <v>1169</v>
      </c>
    </row>
    <row r="37" spans="1:28" ht="128.25" customHeight="1" x14ac:dyDescent="0.25">
      <c r="A37" s="29">
        <v>233</v>
      </c>
      <c r="B37" s="30" t="s">
        <v>292</v>
      </c>
      <c r="C37" s="30" t="s">
        <v>292</v>
      </c>
      <c r="D37" s="30" t="s">
        <v>292</v>
      </c>
      <c r="E37" s="30" t="s">
        <v>92</v>
      </c>
      <c r="F37" s="30" t="s">
        <v>47</v>
      </c>
      <c r="G37" s="30" t="s">
        <v>48</v>
      </c>
      <c r="H37" s="34" t="s">
        <v>49</v>
      </c>
      <c r="I37" s="30" t="s">
        <v>293</v>
      </c>
      <c r="J37" s="29"/>
      <c r="K37" s="29" t="s">
        <v>52</v>
      </c>
      <c r="L37" s="29"/>
      <c r="M37" s="29"/>
      <c r="N37" s="29"/>
      <c r="O37" s="265"/>
      <c r="P37" s="79"/>
      <c r="Q37" s="80"/>
      <c r="R37" s="30" t="s">
        <v>48</v>
      </c>
      <c r="S37" s="30" t="s">
        <v>298</v>
      </c>
      <c r="T37" s="30" t="s">
        <v>96</v>
      </c>
      <c r="U37" s="35">
        <v>0</v>
      </c>
      <c r="V37" s="35">
        <v>4</v>
      </c>
      <c r="W37" s="30" t="s">
        <v>52</v>
      </c>
      <c r="X37" s="30" t="s">
        <v>299</v>
      </c>
      <c r="Y37" s="30" t="s">
        <v>56</v>
      </c>
      <c r="Z37" s="76">
        <v>4</v>
      </c>
      <c r="AA37" s="79">
        <v>1</v>
      </c>
      <c r="AB37" s="13" t="s">
        <v>1170</v>
      </c>
    </row>
    <row r="38" spans="1:28" ht="98.25" customHeight="1" x14ac:dyDescent="0.25">
      <c r="A38" s="29">
        <v>234</v>
      </c>
      <c r="B38" s="30" t="s">
        <v>292</v>
      </c>
      <c r="C38" s="30" t="s">
        <v>292</v>
      </c>
      <c r="D38" s="30" t="s">
        <v>292</v>
      </c>
      <c r="E38" s="30" t="s">
        <v>92</v>
      </c>
      <c r="F38" s="30" t="s">
        <v>47</v>
      </c>
      <c r="G38" s="30" t="s">
        <v>48</v>
      </c>
      <c r="H38" s="34" t="s">
        <v>49</v>
      </c>
      <c r="I38" s="30" t="s">
        <v>293</v>
      </c>
      <c r="J38" s="29"/>
      <c r="K38" s="29" t="s">
        <v>52</v>
      </c>
      <c r="L38" s="29"/>
      <c r="M38" s="29"/>
      <c r="N38" s="29"/>
      <c r="O38" s="265"/>
      <c r="P38" s="79"/>
      <c r="Q38" s="80"/>
      <c r="R38" s="30" t="s">
        <v>48</v>
      </c>
      <c r="S38" s="30" t="s">
        <v>300</v>
      </c>
      <c r="T38" s="30" t="s">
        <v>96</v>
      </c>
      <c r="U38" s="35">
        <v>0</v>
      </c>
      <c r="V38" s="114">
        <v>6</v>
      </c>
      <c r="W38" s="30" t="s">
        <v>52</v>
      </c>
      <c r="X38" s="30" t="s">
        <v>301</v>
      </c>
      <c r="Y38" s="30" t="s">
        <v>56</v>
      </c>
      <c r="Z38" s="76">
        <v>6</v>
      </c>
      <c r="AA38" s="79">
        <v>1</v>
      </c>
      <c r="AB38" s="13" t="s">
        <v>1171</v>
      </c>
    </row>
    <row r="39" spans="1:28" ht="213" customHeight="1" x14ac:dyDescent="0.25">
      <c r="A39" s="48">
        <v>240</v>
      </c>
      <c r="B39" s="30" t="s">
        <v>292</v>
      </c>
      <c r="C39" s="30" t="s">
        <v>302</v>
      </c>
      <c r="D39" s="30" t="s">
        <v>302</v>
      </c>
      <c r="E39" s="34" t="s">
        <v>92</v>
      </c>
      <c r="F39" s="34" t="s">
        <v>47</v>
      </c>
      <c r="G39" s="34" t="s">
        <v>48</v>
      </c>
      <c r="H39" s="34" t="s">
        <v>49</v>
      </c>
      <c r="I39" s="34" t="s">
        <v>303</v>
      </c>
      <c r="J39" s="48"/>
      <c r="K39" s="29" t="s">
        <v>52</v>
      </c>
      <c r="L39" s="48"/>
      <c r="M39" s="29"/>
      <c r="N39" s="29"/>
      <c r="O39" s="265"/>
      <c r="P39" s="79"/>
      <c r="Q39" s="80"/>
      <c r="R39" s="34" t="s">
        <v>48</v>
      </c>
      <c r="S39" s="101" t="s">
        <v>304</v>
      </c>
      <c r="T39" s="34" t="s">
        <v>275</v>
      </c>
      <c r="U39" s="106">
        <v>0</v>
      </c>
      <c r="V39" s="106">
        <v>1</v>
      </c>
      <c r="W39" s="34" t="s">
        <v>305</v>
      </c>
      <c r="X39" s="34" t="s">
        <v>306</v>
      </c>
      <c r="Y39" s="34" t="s">
        <v>56</v>
      </c>
      <c r="Z39" s="79">
        <v>1</v>
      </c>
      <c r="AA39" s="79">
        <v>1</v>
      </c>
      <c r="AB39" s="18" t="s">
        <v>1172</v>
      </c>
    </row>
    <row r="40" spans="1:28" ht="75.75" customHeight="1" x14ac:dyDescent="0.25">
      <c r="A40" s="48">
        <v>246</v>
      </c>
      <c r="B40" s="30" t="s">
        <v>292</v>
      </c>
      <c r="C40" s="30" t="s">
        <v>302</v>
      </c>
      <c r="D40" s="34" t="s">
        <v>302</v>
      </c>
      <c r="E40" s="34" t="s">
        <v>92</v>
      </c>
      <c r="F40" s="34" t="s">
        <v>47</v>
      </c>
      <c r="G40" s="34" t="s">
        <v>48</v>
      </c>
      <c r="H40" s="34" t="s">
        <v>49</v>
      </c>
      <c r="I40" s="34" t="s">
        <v>303</v>
      </c>
      <c r="J40" s="48"/>
      <c r="K40" s="29" t="s">
        <v>52</v>
      </c>
      <c r="L40" s="48"/>
      <c r="M40" s="29"/>
      <c r="N40" s="29"/>
      <c r="O40" s="265"/>
      <c r="P40" s="79"/>
      <c r="Q40" s="80"/>
      <c r="R40" s="34" t="s">
        <v>48</v>
      </c>
      <c r="S40" s="101" t="s">
        <v>307</v>
      </c>
      <c r="T40" s="34" t="s">
        <v>275</v>
      </c>
      <c r="U40" s="106">
        <v>0</v>
      </c>
      <c r="V40" s="106">
        <v>1</v>
      </c>
      <c r="W40" s="34" t="s">
        <v>305</v>
      </c>
      <c r="X40" s="101" t="s">
        <v>308</v>
      </c>
      <c r="Y40" s="101" t="s">
        <v>56</v>
      </c>
      <c r="Z40" s="12">
        <v>0.98499999999999999</v>
      </c>
      <c r="AA40" s="79">
        <v>0.98499999999999999</v>
      </c>
      <c r="AB40" s="18" t="s">
        <v>1173</v>
      </c>
    </row>
    <row r="41" spans="1:28" ht="151.5" customHeight="1" x14ac:dyDescent="0.25">
      <c r="A41" s="48">
        <v>247</v>
      </c>
      <c r="B41" s="30" t="s">
        <v>292</v>
      </c>
      <c r="C41" s="30" t="s">
        <v>302</v>
      </c>
      <c r="D41" s="34" t="s">
        <v>302</v>
      </c>
      <c r="E41" s="34" t="s">
        <v>92</v>
      </c>
      <c r="F41" s="34" t="s">
        <v>309</v>
      </c>
      <c r="G41" s="34" t="s">
        <v>48</v>
      </c>
      <c r="H41" s="34" t="s">
        <v>49</v>
      </c>
      <c r="I41" s="34" t="s">
        <v>303</v>
      </c>
      <c r="J41" s="48"/>
      <c r="K41" s="29" t="s">
        <v>52</v>
      </c>
      <c r="L41" s="48"/>
      <c r="M41" s="29"/>
      <c r="N41" s="29"/>
      <c r="O41" s="265"/>
      <c r="P41" s="79"/>
      <c r="Q41" s="80"/>
      <c r="R41" s="34" t="s">
        <v>48</v>
      </c>
      <c r="S41" s="101" t="s">
        <v>310</v>
      </c>
      <c r="T41" s="34" t="s">
        <v>275</v>
      </c>
      <c r="U41" s="106">
        <v>0</v>
      </c>
      <c r="V41" s="106">
        <v>1</v>
      </c>
      <c r="W41" s="34" t="s">
        <v>305</v>
      </c>
      <c r="X41" s="101" t="s">
        <v>311</v>
      </c>
      <c r="Y41" s="101" t="s">
        <v>56</v>
      </c>
      <c r="Z41" s="12">
        <v>1.4779</v>
      </c>
      <c r="AA41" s="79">
        <v>1.4779</v>
      </c>
      <c r="AB41" s="18" t="s">
        <v>1174</v>
      </c>
    </row>
    <row r="42" spans="1:28" ht="180" customHeight="1" x14ac:dyDescent="0.25">
      <c r="A42" s="48">
        <v>248</v>
      </c>
      <c r="B42" s="30" t="s">
        <v>292</v>
      </c>
      <c r="C42" s="30" t="s">
        <v>302</v>
      </c>
      <c r="D42" s="34" t="s">
        <v>302</v>
      </c>
      <c r="E42" s="34" t="s">
        <v>92</v>
      </c>
      <c r="F42" s="34" t="s">
        <v>309</v>
      </c>
      <c r="G42" s="34" t="s">
        <v>48</v>
      </c>
      <c r="H42" s="34" t="s">
        <v>49</v>
      </c>
      <c r="I42" s="34" t="s">
        <v>303</v>
      </c>
      <c r="J42" s="48"/>
      <c r="K42" s="29" t="s">
        <v>52</v>
      </c>
      <c r="L42" s="48"/>
      <c r="M42" s="29"/>
      <c r="N42" s="29"/>
      <c r="O42" s="265"/>
      <c r="P42" s="79"/>
      <c r="Q42" s="80"/>
      <c r="R42" s="34" t="s">
        <v>48</v>
      </c>
      <c r="S42" s="101" t="s">
        <v>312</v>
      </c>
      <c r="T42" s="34" t="s">
        <v>275</v>
      </c>
      <c r="U42" s="106">
        <v>0</v>
      </c>
      <c r="V42" s="106">
        <v>1</v>
      </c>
      <c r="W42" s="34" t="s">
        <v>313</v>
      </c>
      <c r="X42" s="101" t="s">
        <v>314</v>
      </c>
      <c r="Y42" s="101" t="s">
        <v>56</v>
      </c>
      <c r="Z42" s="12">
        <v>1.3979999999999999</v>
      </c>
      <c r="AA42" s="79">
        <v>1.3979999999999999</v>
      </c>
      <c r="AB42" s="18" t="s">
        <v>1175</v>
      </c>
    </row>
    <row r="43" spans="1:28" ht="111" customHeight="1" x14ac:dyDescent="0.25">
      <c r="A43" s="48">
        <v>249</v>
      </c>
      <c r="B43" s="30" t="s">
        <v>292</v>
      </c>
      <c r="C43" s="30" t="s">
        <v>302</v>
      </c>
      <c r="D43" s="34" t="s">
        <v>302</v>
      </c>
      <c r="E43" s="34" t="s">
        <v>92</v>
      </c>
      <c r="F43" s="34" t="s">
        <v>47</v>
      </c>
      <c r="G43" s="34" t="s">
        <v>48</v>
      </c>
      <c r="H43" s="34" t="s">
        <v>49</v>
      </c>
      <c r="I43" s="34" t="s">
        <v>303</v>
      </c>
      <c r="J43" s="48"/>
      <c r="K43" s="29" t="s">
        <v>52</v>
      </c>
      <c r="L43" s="48"/>
      <c r="M43" s="29"/>
      <c r="N43" s="29"/>
      <c r="O43" s="265"/>
      <c r="P43" s="79"/>
      <c r="Q43" s="80"/>
      <c r="R43" s="34" t="s">
        <v>48</v>
      </c>
      <c r="S43" s="101" t="s">
        <v>315</v>
      </c>
      <c r="T43" s="34" t="s">
        <v>275</v>
      </c>
      <c r="U43" s="106">
        <v>0</v>
      </c>
      <c r="V43" s="102">
        <v>0.98</v>
      </c>
      <c r="W43" s="34" t="s">
        <v>313</v>
      </c>
      <c r="X43" s="101" t="s">
        <v>316</v>
      </c>
      <c r="Y43" s="101" t="s">
        <v>56</v>
      </c>
      <c r="Z43" s="12">
        <v>0.99719999999999998</v>
      </c>
      <c r="AA43" s="79">
        <v>1.0175510204081633</v>
      </c>
      <c r="AB43" s="18" t="s">
        <v>1176</v>
      </c>
    </row>
    <row r="44" spans="1:28" ht="135.75" customHeight="1" x14ac:dyDescent="0.25">
      <c r="A44" s="48">
        <v>250</v>
      </c>
      <c r="B44" s="30" t="s">
        <v>292</v>
      </c>
      <c r="C44" s="30" t="s">
        <v>302</v>
      </c>
      <c r="D44" s="34" t="s">
        <v>302</v>
      </c>
      <c r="E44" s="34" t="s">
        <v>92</v>
      </c>
      <c r="F44" s="34" t="s">
        <v>47</v>
      </c>
      <c r="G44" s="34" t="s">
        <v>48</v>
      </c>
      <c r="H44" s="34" t="s">
        <v>49</v>
      </c>
      <c r="I44" s="34" t="s">
        <v>303</v>
      </c>
      <c r="J44" s="48"/>
      <c r="K44" s="29" t="s">
        <v>52</v>
      </c>
      <c r="L44" s="48"/>
      <c r="M44" s="29"/>
      <c r="N44" s="29"/>
      <c r="O44" s="271"/>
      <c r="P44" s="79"/>
      <c r="Q44" s="269"/>
      <c r="R44" s="34" t="s">
        <v>48</v>
      </c>
      <c r="S44" s="101" t="s">
        <v>317</v>
      </c>
      <c r="T44" s="34" t="s">
        <v>275</v>
      </c>
      <c r="U44" s="106">
        <v>0</v>
      </c>
      <c r="V44" s="102">
        <v>0.95</v>
      </c>
      <c r="W44" s="34" t="s">
        <v>313</v>
      </c>
      <c r="X44" s="101" t="s">
        <v>318</v>
      </c>
      <c r="Y44" s="117" t="s">
        <v>211</v>
      </c>
      <c r="Z44" s="12">
        <v>0.93</v>
      </c>
      <c r="AA44" s="79">
        <v>0.97894736842105268</v>
      </c>
      <c r="AB44" s="15" t="s">
        <v>1177</v>
      </c>
    </row>
    <row r="45" spans="1:28" ht="180.75" customHeight="1" x14ac:dyDescent="0.25">
      <c r="A45" s="48">
        <v>251</v>
      </c>
      <c r="B45" s="30" t="s">
        <v>292</v>
      </c>
      <c r="C45" s="30" t="s">
        <v>302</v>
      </c>
      <c r="D45" s="34" t="s">
        <v>302</v>
      </c>
      <c r="E45" s="34" t="s">
        <v>92</v>
      </c>
      <c r="F45" s="34" t="s">
        <v>137</v>
      </c>
      <c r="G45" s="34" t="s">
        <v>48</v>
      </c>
      <c r="H45" s="34" t="s">
        <v>49</v>
      </c>
      <c r="I45" s="34" t="s">
        <v>303</v>
      </c>
      <c r="J45" s="48"/>
      <c r="K45" s="29" t="s">
        <v>52</v>
      </c>
      <c r="L45" s="48"/>
      <c r="M45" s="29"/>
      <c r="N45" s="29"/>
      <c r="O45" s="265"/>
      <c r="P45" s="79"/>
      <c r="Q45" s="80"/>
      <c r="R45" s="34" t="s">
        <v>48</v>
      </c>
      <c r="S45" s="101" t="s">
        <v>319</v>
      </c>
      <c r="T45" s="34" t="s">
        <v>275</v>
      </c>
      <c r="U45" s="106">
        <v>0</v>
      </c>
      <c r="V45" s="102">
        <v>1</v>
      </c>
      <c r="W45" s="34" t="s">
        <v>313</v>
      </c>
      <c r="X45" s="101" t="s">
        <v>320</v>
      </c>
      <c r="Y45" s="101" t="s">
        <v>56</v>
      </c>
      <c r="Z45" s="12">
        <v>1</v>
      </c>
      <c r="AA45" s="79">
        <v>1</v>
      </c>
      <c r="AB45" s="18" t="s">
        <v>1178</v>
      </c>
    </row>
    <row r="46" spans="1:28" ht="107.25" customHeight="1" x14ac:dyDescent="0.25">
      <c r="A46" s="48">
        <v>252</v>
      </c>
      <c r="B46" s="30" t="s">
        <v>292</v>
      </c>
      <c r="C46" s="30" t="s">
        <v>302</v>
      </c>
      <c r="D46" s="34" t="s">
        <v>302</v>
      </c>
      <c r="E46" s="34" t="s">
        <v>92</v>
      </c>
      <c r="F46" s="34" t="s">
        <v>47</v>
      </c>
      <c r="G46" s="34" t="s">
        <v>48</v>
      </c>
      <c r="H46" s="34" t="s">
        <v>49</v>
      </c>
      <c r="I46" s="34" t="s">
        <v>303</v>
      </c>
      <c r="J46" s="48"/>
      <c r="K46" s="29" t="s">
        <v>52</v>
      </c>
      <c r="L46" s="48"/>
      <c r="M46" s="29"/>
      <c r="N46" s="29"/>
      <c r="O46" s="265"/>
      <c r="P46" s="79"/>
      <c r="Q46" s="80"/>
      <c r="R46" s="34" t="s">
        <v>48</v>
      </c>
      <c r="S46" s="101" t="s">
        <v>321</v>
      </c>
      <c r="T46" s="34" t="s">
        <v>275</v>
      </c>
      <c r="U46" s="106">
        <v>0</v>
      </c>
      <c r="V46" s="102">
        <v>1</v>
      </c>
      <c r="W46" s="34" t="s">
        <v>313</v>
      </c>
      <c r="X46" s="101" t="s">
        <v>322</v>
      </c>
      <c r="Y46" s="101" t="s">
        <v>56</v>
      </c>
      <c r="Z46" s="12">
        <v>1</v>
      </c>
      <c r="AA46" s="79">
        <v>1</v>
      </c>
      <c r="AB46" s="18" t="s">
        <v>1179</v>
      </c>
    </row>
    <row r="47" spans="1:28" ht="156.75" customHeight="1" x14ac:dyDescent="0.25">
      <c r="A47" s="48">
        <v>253</v>
      </c>
      <c r="B47" s="30" t="s">
        <v>292</v>
      </c>
      <c r="C47" s="30" t="s">
        <v>302</v>
      </c>
      <c r="D47" s="34" t="s">
        <v>302</v>
      </c>
      <c r="E47" s="34" t="s">
        <v>92</v>
      </c>
      <c r="F47" s="34" t="s">
        <v>309</v>
      </c>
      <c r="G47" s="34" t="s">
        <v>48</v>
      </c>
      <c r="H47" s="34" t="s">
        <v>49</v>
      </c>
      <c r="I47" s="34" t="s">
        <v>303</v>
      </c>
      <c r="J47" s="48"/>
      <c r="K47" s="29" t="s">
        <v>52</v>
      </c>
      <c r="L47" s="48"/>
      <c r="M47" s="29"/>
      <c r="N47" s="29"/>
      <c r="O47" s="265"/>
      <c r="P47" s="79"/>
      <c r="Q47" s="80"/>
      <c r="R47" s="34" t="s">
        <v>48</v>
      </c>
      <c r="S47" s="101" t="s">
        <v>323</v>
      </c>
      <c r="T47" s="34" t="s">
        <v>275</v>
      </c>
      <c r="U47" s="106">
        <v>0</v>
      </c>
      <c r="V47" s="102">
        <v>1</v>
      </c>
      <c r="W47" s="34" t="s">
        <v>313</v>
      </c>
      <c r="X47" s="101" t="s">
        <v>324</v>
      </c>
      <c r="Y47" s="111" t="s">
        <v>325</v>
      </c>
      <c r="Z47" s="12">
        <v>1</v>
      </c>
      <c r="AA47" s="79">
        <v>1</v>
      </c>
      <c r="AB47" s="18" t="s">
        <v>1180</v>
      </c>
    </row>
    <row r="48" spans="1:28" s="103" customFormat="1" ht="156" customHeight="1" x14ac:dyDescent="0.25">
      <c r="A48" s="48">
        <v>254</v>
      </c>
      <c r="B48" s="34" t="s">
        <v>292</v>
      </c>
      <c r="C48" s="34" t="s">
        <v>326</v>
      </c>
      <c r="D48" s="34" t="s">
        <v>326</v>
      </c>
      <c r="E48" s="34" t="s">
        <v>92</v>
      </c>
      <c r="F48" s="34" t="s">
        <v>47</v>
      </c>
      <c r="G48" s="34" t="s">
        <v>48</v>
      </c>
      <c r="H48" s="34" t="s">
        <v>49</v>
      </c>
      <c r="I48" s="34" t="s">
        <v>327</v>
      </c>
      <c r="J48" s="48" t="s">
        <v>48</v>
      </c>
      <c r="K48" s="29" t="s">
        <v>52</v>
      </c>
      <c r="L48" s="48">
        <v>0</v>
      </c>
      <c r="M48" s="29">
        <v>0</v>
      </c>
      <c r="N48" s="29">
        <v>0</v>
      </c>
      <c r="O48" s="265"/>
      <c r="P48" s="79"/>
      <c r="Q48" s="80"/>
      <c r="R48" s="34" t="s">
        <v>52</v>
      </c>
      <c r="S48" s="34" t="s">
        <v>328</v>
      </c>
      <c r="T48" s="34" t="s">
        <v>329</v>
      </c>
      <c r="U48" s="114">
        <v>0</v>
      </c>
      <c r="V48" s="114">
        <v>10</v>
      </c>
      <c r="W48" s="34"/>
      <c r="X48" s="34" t="s">
        <v>330</v>
      </c>
      <c r="Y48" s="34" t="s">
        <v>56</v>
      </c>
      <c r="Z48" s="76">
        <v>11</v>
      </c>
      <c r="AA48" s="79">
        <v>1.1000000000000001</v>
      </c>
      <c r="AB48" s="18" t="s">
        <v>1181</v>
      </c>
    </row>
    <row r="49" spans="1:28" s="103" customFormat="1" ht="135" customHeight="1" x14ac:dyDescent="0.25">
      <c r="A49" s="48">
        <v>256</v>
      </c>
      <c r="B49" s="34" t="s">
        <v>292</v>
      </c>
      <c r="C49" s="34" t="s">
        <v>326</v>
      </c>
      <c r="D49" s="34" t="s">
        <v>326</v>
      </c>
      <c r="E49" s="34" t="s">
        <v>92</v>
      </c>
      <c r="F49" s="34" t="s">
        <v>137</v>
      </c>
      <c r="G49" s="34" t="s">
        <v>48</v>
      </c>
      <c r="H49" s="34" t="s">
        <v>49</v>
      </c>
      <c r="I49" s="34" t="s">
        <v>327</v>
      </c>
      <c r="J49" s="48"/>
      <c r="K49" s="29" t="s">
        <v>52</v>
      </c>
      <c r="L49" s="48"/>
      <c r="M49" s="29"/>
      <c r="N49" s="29"/>
      <c r="O49" s="271"/>
      <c r="P49" s="79"/>
      <c r="Q49" s="269"/>
      <c r="R49" s="34" t="s">
        <v>52</v>
      </c>
      <c r="S49" s="34" t="s">
        <v>331</v>
      </c>
      <c r="T49" s="34" t="s">
        <v>329</v>
      </c>
      <c r="U49" s="114">
        <v>0</v>
      </c>
      <c r="V49" s="106">
        <v>1</v>
      </c>
      <c r="W49" s="34"/>
      <c r="X49" s="34" t="s">
        <v>332</v>
      </c>
      <c r="Y49" s="34" t="s">
        <v>251</v>
      </c>
      <c r="Z49" s="119">
        <v>1</v>
      </c>
      <c r="AA49" s="79">
        <v>1</v>
      </c>
      <c r="AB49" s="15" t="s">
        <v>1182</v>
      </c>
    </row>
    <row r="50" spans="1:28" s="103" customFormat="1" ht="141.75" customHeight="1" x14ac:dyDescent="0.25">
      <c r="A50" s="48">
        <v>258</v>
      </c>
      <c r="B50" s="34" t="s">
        <v>292</v>
      </c>
      <c r="C50" s="34" t="s">
        <v>326</v>
      </c>
      <c r="D50" s="34" t="s">
        <v>326</v>
      </c>
      <c r="E50" s="34" t="s">
        <v>92</v>
      </c>
      <c r="F50" s="34" t="s">
        <v>137</v>
      </c>
      <c r="G50" s="34" t="s">
        <v>48</v>
      </c>
      <c r="H50" s="34" t="s">
        <v>49</v>
      </c>
      <c r="I50" s="34" t="s">
        <v>327</v>
      </c>
      <c r="J50" s="48"/>
      <c r="K50" s="29" t="s">
        <v>52</v>
      </c>
      <c r="L50" s="48"/>
      <c r="M50" s="29"/>
      <c r="N50" s="29"/>
      <c r="O50" s="271"/>
      <c r="P50" s="79"/>
      <c r="Q50" s="269"/>
      <c r="R50" s="34" t="s">
        <v>52</v>
      </c>
      <c r="S50" s="34" t="s">
        <v>333</v>
      </c>
      <c r="T50" s="34" t="s">
        <v>329</v>
      </c>
      <c r="U50" s="114">
        <v>0</v>
      </c>
      <c r="V50" s="106">
        <v>1</v>
      </c>
      <c r="W50" s="34"/>
      <c r="X50" s="101" t="s">
        <v>334</v>
      </c>
      <c r="Y50" s="101" t="s">
        <v>167</v>
      </c>
      <c r="Z50" s="119">
        <v>1</v>
      </c>
      <c r="AA50" s="79">
        <v>1</v>
      </c>
      <c r="AB50" s="15" t="s">
        <v>1183</v>
      </c>
    </row>
    <row r="51" spans="1:28" s="103" customFormat="1" ht="135.75" customHeight="1" x14ac:dyDescent="0.25">
      <c r="A51" s="48">
        <v>262</v>
      </c>
      <c r="B51" s="34" t="s">
        <v>292</v>
      </c>
      <c r="C51" s="34" t="s">
        <v>326</v>
      </c>
      <c r="D51" s="34" t="s">
        <v>326</v>
      </c>
      <c r="E51" s="34" t="s">
        <v>92</v>
      </c>
      <c r="F51" s="34" t="s">
        <v>47</v>
      </c>
      <c r="G51" s="34" t="s">
        <v>48</v>
      </c>
      <c r="H51" s="34" t="s">
        <v>49</v>
      </c>
      <c r="I51" s="34" t="s">
        <v>327</v>
      </c>
      <c r="J51" s="48"/>
      <c r="K51" s="29" t="s">
        <v>52</v>
      </c>
      <c r="L51" s="48"/>
      <c r="M51" s="29"/>
      <c r="N51" s="29"/>
      <c r="O51" s="271"/>
      <c r="P51" s="79"/>
      <c r="Q51" s="80"/>
      <c r="R51" s="34" t="s">
        <v>52</v>
      </c>
      <c r="S51" s="34" t="s">
        <v>335</v>
      </c>
      <c r="T51" s="34" t="s">
        <v>329</v>
      </c>
      <c r="U51" s="114">
        <v>0</v>
      </c>
      <c r="V51" s="106">
        <v>0.6</v>
      </c>
      <c r="W51" s="34"/>
      <c r="X51" s="34" t="s">
        <v>336</v>
      </c>
      <c r="Y51" s="34" t="s">
        <v>337</v>
      </c>
      <c r="Z51" s="119">
        <v>0.9</v>
      </c>
      <c r="AA51" s="79">
        <v>1.5</v>
      </c>
      <c r="AB51" s="18" t="s">
        <v>1184</v>
      </c>
    </row>
    <row r="52" spans="1:28" s="103" customFormat="1" ht="109.5" customHeight="1" x14ac:dyDescent="0.25">
      <c r="A52" s="48">
        <v>266</v>
      </c>
      <c r="B52" s="34" t="s">
        <v>292</v>
      </c>
      <c r="C52" s="34" t="s">
        <v>326</v>
      </c>
      <c r="D52" s="34" t="s">
        <v>326</v>
      </c>
      <c r="E52" s="34" t="s">
        <v>92</v>
      </c>
      <c r="F52" s="34" t="s">
        <v>47</v>
      </c>
      <c r="G52" s="34" t="s">
        <v>48</v>
      </c>
      <c r="H52" s="34" t="s">
        <v>49</v>
      </c>
      <c r="I52" s="34" t="s">
        <v>327</v>
      </c>
      <c r="J52" s="48"/>
      <c r="K52" s="29" t="s">
        <v>52</v>
      </c>
      <c r="L52" s="48"/>
      <c r="M52" s="29"/>
      <c r="N52" s="29"/>
      <c r="O52" s="266"/>
      <c r="P52" s="79"/>
      <c r="Q52" s="269"/>
      <c r="R52" s="34" t="s">
        <v>52</v>
      </c>
      <c r="S52" s="34" t="s">
        <v>338</v>
      </c>
      <c r="T52" s="34" t="s">
        <v>329</v>
      </c>
      <c r="U52" s="114">
        <v>0</v>
      </c>
      <c r="V52" s="114">
        <v>30</v>
      </c>
      <c r="W52" s="34"/>
      <c r="X52" s="34" t="s">
        <v>339</v>
      </c>
      <c r="Y52" s="34" t="s">
        <v>167</v>
      </c>
      <c r="Z52" s="16">
        <v>147</v>
      </c>
      <c r="AA52" s="79">
        <v>4.9000000000000004</v>
      </c>
      <c r="AB52" s="15" t="s">
        <v>1185</v>
      </c>
    </row>
    <row r="53" spans="1:28" s="103" customFormat="1" ht="183.75" customHeight="1" x14ac:dyDescent="0.25">
      <c r="A53" s="29">
        <v>268</v>
      </c>
      <c r="B53" s="34" t="s">
        <v>292</v>
      </c>
      <c r="C53" s="34" t="s">
        <v>340</v>
      </c>
      <c r="D53" s="34" t="s">
        <v>340</v>
      </c>
      <c r="E53" s="34" t="s">
        <v>92</v>
      </c>
      <c r="F53" s="34" t="s">
        <v>341</v>
      </c>
      <c r="G53" s="34" t="s">
        <v>48</v>
      </c>
      <c r="H53" s="34" t="s">
        <v>49</v>
      </c>
      <c r="I53" s="34" t="s">
        <v>342</v>
      </c>
      <c r="J53" s="34" t="s">
        <v>50</v>
      </c>
      <c r="K53" s="29" t="s">
        <v>52</v>
      </c>
      <c r="L53" s="48">
        <v>0</v>
      </c>
      <c r="M53" s="29">
        <v>0</v>
      </c>
      <c r="N53" s="29">
        <v>0</v>
      </c>
      <c r="O53" s="265"/>
      <c r="P53" s="79"/>
      <c r="Q53" s="80"/>
      <c r="R53" s="105" t="s">
        <v>343</v>
      </c>
      <c r="S53" s="34" t="s">
        <v>344</v>
      </c>
      <c r="T53" s="34" t="s">
        <v>248</v>
      </c>
      <c r="U53" s="114">
        <v>0</v>
      </c>
      <c r="V53" s="120">
        <v>3.8</v>
      </c>
      <c r="W53" s="34" t="s">
        <v>345</v>
      </c>
      <c r="X53" s="34" t="s">
        <v>346</v>
      </c>
      <c r="Y53" s="34" t="s">
        <v>56</v>
      </c>
      <c r="Z53" s="76">
        <v>4.91</v>
      </c>
      <c r="AA53" s="79">
        <v>1.2921052631578949</v>
      </c>
      <c r="AB53" s="18" t="s">
        <v>1186</v>
      </c>
    </row>
    <row r="54" spans="1:28" s="103" customFormat="1" ht="171.75" customHeight="1" x14ac:dyDescent="0.25">
      <c r="A54" s="29">
        <v>269</v>
      </c>
      <c r="B54" s="34" t="s">
        <v>292</v>
      </c>
      <c r="C54" s="34" t="s">
        <v>340</v>
      </c>
      <c r="D54" s="34" t="s">
        <v>340</v>
      </c>
      <c r="E54" s="34" t="s">
        <v>92</v>
      </c>
      <c r="F54" s="34" t="s">
        <v>341</v>
      </c>
      <c r="G54" s="34" t="s">
        <v>48</v>
      </c>
      <c r="H54" s="34" t="s">
        <v>49</v>
      </c>
      <c r="I54" s="34" t="s">
        <v>342</v>
      </c>
      <c r="J54" s="34" t="s">
        <v>50</v>
      </c>
      <c r="K54" s="29" t="s">
        <v>52</v>
      </c>
      <c r="L54" s="48">
        <v>0</v>
      </c>
      <c r="M54" s="29">
        <v>0</v>
      </c>
      <c r="N54" s="29">
        <v>0</v>
      </c>
      <c r="O54" s="265"/>
      <c r="P54" s="79"/>
      <c r="Q54" s="80"/>
      <c r="R54" s="105" t="s">
        <v>343</v>
      </c>
      <c r="S54" s="34" t="s">
        <v>347</v>
      </c>
      <c r="T54" s="34" t="s">
        <v>248</v>
      </c>
      <c r="U54" s="114">
        <v>0</v>
      </c>
      <c r="V54" s="106">
        <v>1</v>
      </c>
      <c r="W54" s="34" t="s">
        <v>345</v>
      </c>
      <c r="X54" s="34" t="s">
        <v>348</v>
      </c>
      <c r="Y54" s="34" t="s">
        <v>56</v>
      </c>
      <c r="Z54" s="76">
        <v>1</v>
      </c>
      <c r="AA54" s="79">
        <v>1</v>
      </c>
      <c r="AB54" s="18" t="s">
        <v>1187</v>
      </c>
    </row>
    <row r="55" spans="1:28" s="103" customFormat="1" ht="153.75" customHeight="1" x14ac:dyDescent="0.25">
      <c r="A55" s="29">
        <v>273</v>
      </c>
      <c r="B55" s="34" t="s">
        <v>292</v>
      </c>
      <c r="C55" s="34" t="s">
        <v>340</v>
      </c>
      <c r="D55" s="34" t="s">
        <v>340</v>
      </c>
      <c r="E55" s="34" t="s">
        <v>92</v>
      </c>
      <c r="F55" s="105" t="s">
        <v>137</v>
      </c>
      <c r="G55" s="34" t="s">
        <v>48</v>
      </c>
      <c r="H55" s="34" t="s">
        <v>49</v>
      </c>
      <c r="I55" s="34" t="s">
        <v>342</v>
      </c>
      <c r="J55" s="34" t="s">
        <v>50</v>
      </c>
      <c r="K55" s="29" t="s">
        <v>52</v>
      </c>
      <c r="L55" s="48">
        <v>0</v>
      </c>
      <c r="M55" s="29">
        <v>0</v>
      </c>
      <c r="N55" s="29">
        <v>0</v>
      </c>
      <c r="O55" s="265"/>
      <c r="P55" s="79"/>
      <c r="Q55" s="80"/>
      <c r="R55" s="105" t="s">
        <v>349</v>
      </c>
      <c r="S55" s="101" t="s">
        <v>350</v>
      </c>
      <c r="T55" s="34" t="s">
        <v>248</v>
      </c>
      <c r="U55" s="114">
        <v>0</v>
      </c>
      <c r="V55" s="106">
        <v>1</v>
      </c>
      <c r="W55" s="34" t="s">
        <v>345</v>
      </c>
      <c r="X55" s="101" t="s">
        <v>351</v>
      </c>
      <c r="Y55" s="34" t="s">
        <v>56</v>
      </c>
      <c r="Z55" s="76">
        <v>1</v>
      </c>
      <c r="AA55" s="79">
        <v>1</v>
      </c>
      <c r="AB55" s="18" t="s">
        <v>1188</v>
      </c>
    </row>
    <row r="56" spans="1:28" s="103" customFormat="1" ht="210.75" customHeight="1" x14ac:dyDescent="0.25">
      <c r="A56" s="29">
        <v>276</v>
      </c>
      <c r="B56" s="34" t="s">
        <v>292</v>
      </c>
      <c r="C56" s="34" t="s">
        <v>340</v>
      </c>
      <c r="D56" s="34" t="s">
        <v>340</v>
      </c>
      <c r="E56" s="34" t="s">
        <v>92</v>
      </c>
      <c r="F56" s="105" t="s">
        <v>341</v>
      </c>
      <c r="G56" s="34" t="s">
        <v>48</v>
      </c>
      <c r="H56" s="34" t="s">
        <v>49</v>
      </c>
      <c r="I56" s="34" t="s">
        <v>342</v>
      </c>
      <c r="J56" s="34" t="s">
        <v>50</v>
      </c>
      <c r="K56" s="29" t="s">
        <v>52</v>
      </c>
      <c r="L56" s="48">
        <v>0</v>
      </c>
      <c r="M56" s="29">
        <v>0</v>
      </c>
      <c r="N56" s="29">
        <v>0</v>
      </c>
      <c r="O56" s="265"/>
      <c r="P56" s="79"/>
      <c r="Q56" s="80"/>
      <c r="R56" s="105" t="s">
        <v>349</v>
      </c>
      <c r="S56" s="34" t="s">
        <v>352</v>
      </c>
      <c r="T56" s="34" t="s">
        <v>248</v>
      </c>
      <c r="U56" s="114">
        <v>0</v>
      </c>
      <c r="V56" s="106">
        <v>0.9</v>
      </c>
      <c r="W56" s="34" t="s">
        <v>345</v>
      </c>
      <c r="X56" s="101" t="s">
        <v>353</v>
      </c>
      <c r="Y56" s="34" t="s">
        <v>56</v>
      </c>
      <c r="Z56" s="76">
        <v>1</v>
      </c>
      <c r="AA56" s="79">
        <v>1.1111111111111112</v>
      </c>
      <c r="AB56" s="18" t="s">
        <v>1189</v>
      </c>
    </row>
    <row r="57" spans="1:28" s="103" customFormat="1" ht="120" customHeight="1" x14ac:dyDescent="0.25">
      <c r="A57" s="29">
        <v>277</v>
      </c>
      <c r="B57" s="34" t="s">
        <v>292</v>
      </c>
      <c r="C57" s="34" t="s">
        <v>340</v>
      </c>
      <c r="D57" s="34" t="s">
        <v>340</v>
      </c>
      <c r="E57" s="34" t="s">
        <v>92</v>
      </c>
      <c r="F57" s="105" t="s">
        <v>341</v>
      </c>
      <c r="G57" s="34" t="s">
        <v>48</v>
      </c>
      <c r="H57" s="34" t="s">
        <v>49</v>
      </c>
      <c r="I57" s="34" t="s">
        <v>342</v>
      </c>
      <c r="J57" s="34" t="s">
        <v>50</v>
      </c>
      <c r="K57" s="29" t="s">
        <v>52</v>
      </c>
      <c r="L57" s="48">
        <v>0</v>
      </c>
      <c r="M57" s="29">
        <v>0</v>
      </c>
      <c r="N57" s="29">
        <v>0</v>
      </c>
      <c r="O57" s="265"/>
      <c r="P57" s="79"/>
      <c r="Q57" s="80"/>
      <c r="R57" s="105" t="s">
        <v>349</v>
      </c>
      <c r="S57" s="34" t="s">
        <v>354</v>
      </c>
      <c r="T57" s="34" t="s">
        <v>248</v>
      </c>
      <c r="U57" s="114">
        <v>0</v>
      </c>
      <c r="V57" s="120">
        <v>3.8</v>
      </c>
      <c r="W57" s="34" t="s">
        <v>345</v>
      </c>
      <c r="X57" s="34" t="s">
        <v>346</v>
      </c>
      <c r="Y57" s="34" t="s">
        <v>56</v>
      </c>
      <c r="Z57" s="76">
        <v>5</v>
      </c>
      <c r="AA57" s="79">
        <v>1.3157894736842106</v>
      </c>
      <c r="AB57" s="18" t="s">
        <v>1190</v>
      </c>
    </row>
    <row r="58" spans="1:28" s="103" customFormat="1" ht="135.75" customHeight="1" x14ac:dyDescent="0.25">
      <c r="A58" s="29">
        <v>278</v>
      </c>
      <c r="B58" s="34" t="s">
        <v>292</v>
      </c>
      <c r="C58" s="34" t="s">
        <v>340</v>
      </c>
      <c r="D58" s="34" t="s">
        <v>340</v>
      </c>
      <c r="E58" s="34" t="s">
        <v>92</v>
      </c>
      <c r="F58" s="34" t="s">
        <v>111</v>
      </c>
      <c r="G58" s="34" t="s">
        <v>48</v>
      </c>
      <c r="H58" s="34" t="s">
        <v>49</v>
      </c>
      <c r="I58" s="34" t="s">
        <v>342</v>
      </c>
      <c r="J58" s="34" t="s">
        <v>50</v>
      </c>
      <c r="K58" s="29" t="s">
        <v>52</v>
      </c>
      <c r="L58" s="48">
        <v>0</v>
      </c>
      <c r="M58" s="29">
        <v>0</v>
      </c>
      <c r="N58" s="29">
        <v>0</v>
      </c>
      <c r="O58" s="265"/>
      <c r="P58" s="79"/>
      <c r="Q58" s="80"/>
      <c r="R58" s="34" t="s">
        <v>355</v>
      </c>
      <c r="S58" s="34" t="s">
        <v>356</v>
      </c>
      <c r="T58" s="34" t="s">
        <v>248</v>
      </c>
      <c r="U58" s="114">
        <v>0</v>
      </c>
      <c r="V58" s="106">
        <v>1</v>
      </c>
      <c r="W58" s="34" t="s">
        <v>345</v>
      </c>
      <c r="X58" s="34" t="s">
        <v>357</v>
      </c>
      <c r="Y58" s="34" t="s">
        <v>56</v>
      </c>
      <c r="Z58" s="76">
        <v>1</v>
      </c>
      <c r="AA58" s="79">
        <v>1</v>
      </c>
      <c r="AB58" s="18" t="s">
        <v>1191</v>
      </c>
    </row>
    <row r="59" spans="1:28" s="103" customFormat="1" ht="105.75" customHeight="1" x14ac:dyDescent="0.25">
      <c r="A59" s="29">
        <v>281</v>
      </c>
      <c r="B59" s="34" t="s">
        <v>292</v>
      </c>
      <c r="C59" s="34" t="s">
        <v>340</v>
      </c>
      <c r="D59" s="34" t="s">
        <v>340</v>
      </c>
      <c r="E59" s="34" t="s">
        <v>92</v>
      </c>
      <c r="F59" s="34" t="s">
        <v>111</v>
      </c>
      <c r="G59" s="34" t="s">
        <v>48</v>
      </c>
      <c r="H59" s="34" t="s">
        <v>49</v>
      </c>
      <c r="I59" s="34" t="s">
        <v>342</v>
      </c>
      <c r="J59" s="34" t="s">
        <v>50</v>
      </c>
      <c r="K59" s="29" t="s">
        <v>52</v>
      </c>
      <c r="L59" s="48">
        <v>0</v>
      </c>
      <c r="M59" s="29">
        <v>0</v>
      </c>
      <c r="N59" s="29">
        <v>0</v>
      </c>
      <c r="O59" s="265"/>
      <c r="P59" s="79"/>
      <c r="Q59" s="80"/>
      <c r="R59" s="34" t="s">
        <v>358</v>
      </c>
      <c r="S59" s="34" t="s">
        <v>359</v>
      </c>
      <c r="T59" s="34" t="s">
        <v>248</v>
      </c>
      <c r="U59" s="114">
        <v>0</v>
      </c>
      <c r="V59" s="106">
        <v>1</v>
      </c>
      <c r="W59" s="34" t="s">
        <v>345</v>
      </c>
      <c r="X59" s="34" t="s">
        <v>360</v>
      </c>
      <c r="Y59" s="34" t="s">
        <v>56</v>
      </c>
      <c r="Z59" s="76">
        <v>1</v>
      </c>
      <c r="AA59" s="79">
        <v>1</v>
      </c>
      <c r="AB59" s="18" t="s">
        <v>1192</v>
      </c>
    </row>
    <row r="60" spans="1:28" ht="168.75" customHeight="1" x14ac:dyDescent="0.25">
      <c r="A60" s="29">
        <v>312</v>
      </c>
      <c r="B60" s="30" t="s">
        <v>292</v>
      </c>
      <c r="C60" s="30" t="s">
        <v>377</v>
      </c>
      <c r="D60" s="30" t="s">
        <v>377</v>
      </c>
      <c r="E60" s="30" t="s">
        <v>92</v>
      </c>
      <c r="F60" s="30" t="s">
        <v>47</v>
      </c>
      <c r="G60" s="29" t="s">
        <v>48</v>
      </c>
      <c r="H60" s="34" t="s">
        <v>49</v>
      </c>
      <c r="I60" s="30" t="s">
        <v>378</v>
      </c>
      <c r="J60" s="29" t="s">
        <v>48</v>
      </c>
      <c r="K60" s="29" t="s">
        <v>52</v>
      </c>
      <c r="L60" s="29">
        <v>0</v>
      </c>
      <c r="M60" s="29">
        <v>0</v>
      </c>
      <c r="N60" s="29">
        <v>0</v>
      </c>
      <c r="O60" s="265"/>
      <c r="P60" s="79"/>
      <c r="Q60" s="80"/>
      <c r="R60" s="30" t="s">
        <v>48</v>
      </c>
      <c r="S60" s="34" t="s">
        <v>379</v>
      </c>
      <c r="T60" s="30" t="s">
        <v>278</v>
      </c>
      <c r="U60" s="106">
        <v>0</v>
      </c>
      <c r="V60" s="106">
        <v>0.98</v>
      </c>
      <c r="W60" s="30" t="s">
        <v>52</v>
      </c>
      <c r="X60" s="30" t="s">
        <v>380</v>
      </c>
      <c r="Y60" s="30" t="s">
        <v>56</v>
      </c>
      <c r="Z60" s="76">
        <v>0.99852961636307935</v>
      </c>
      <c r="AA60" s="79">
        <v>1.0189077717990607</v>
      </c>
      <c r="AB60" s="13" t="s">
        <v>1199</v>
      </c>
    </row>
    <row r="61" spans="1:28" ht="88.5" customHeight="1" x14ac:dyDescent="0.25">
      <c r="A61" s="29">
        <v>314</v>
      </c>
      <c r="B61" s="30" t="s">
        <v>292</v>
      </c>
      <c r="C61" s="30" t="s">
        <v>377</v>
      </c>
      <c r="D61" s="30" t="s">
        <v>377</v>
      </c>
      <c r="E61" s="30" t="s">
        <v>92</v>
      </c>
      <c r="F61" s="30" t="s">
        <v>47</v>
      </c>
      <c r="G61" s="29" t="s">
        <v>48</v>
      </c>
      <c r="H61" s="34" t="s">
        <v>49</v>
      </c>
      <c r="I61" s="30" t="s">
        <v>378</v>
      </c>
      <c r="J61" s="29"/>
      <c r="K61" s="29" t="s">
        <v>52</v>
      </c>
      <c r="L61" s="29"/>
      <c r="M61" s="29"/>
      <c r="N61" s="29"/>
      <c r="O61" s="271"/>
      <c r="P61" s="79"/>
      <c r="Q61" s="269"/>
      <c r="R61" s="30" t="s">
        <v>48</v>
      </c>
      <c r="S61" s="34" t="s">
        <v>381</v>
      </c>
      <c r="T61" s="108" t="s">
        <v>382</v>
      </c>
      <c r="U61" s="106">
        <v>0</v>
      </c>
      <c r="V61" s="75">
        <v>1</v>
      </c>
      <c r="W61" s="30" t="s">
        <v>52</v>
      </c>
      <c r="X61" s="30" t="s">
        <v>383</v>
      </c>
      <c r="Y61" s="30" t="s">
        <v>167</v>
      </c>
      <c r="Z61" s="119">
        <v>1</v>
      </c>
      <c r="AA61" s="79">
        <v>1</v>
      </c>
      <c r="AB61" s="9" t="s">
        <v>1200</v>
      </c>
    </row>
    <row r="62" spans="1:28" ht="176.25" customHeight="1" x14ac:dyDescent="0.25">
      <c r="A62" s="29">
        <v>317</v>
      </c>
      <c r="B62" s="30" t="s">
        <v>292</v>
      </c>
      <c r="C62" s="30" t="s">
        <v>377</v>
      </c>
      <c r="D62" s="30" t="s">
        <v>377</v>
      </c>
      <c r="E62" s="30" t="s">
        <v>92</v>
      </c>
      <c r="F62" s="30" t="s">
        <v>111</v>
      </c>
      <c r="G62" s="29" t="s">
        <v>48</v>
      </c>
      <c r="H62" s="34" t="s">
        <v>49</v>
      </c>
      <c r="I62" s="30" t="s">
        <v>378</v>
      </c>
      <c r="J62" s="29"/>
      <c r="K62" s="29" t="s">
        <v>52</v>
      </c>
      <c r="L62" s="29"/>
      <c r="M62" s="29"/>
      <c r="N62" s="29"/>
      <c r="O62" s="265"/>
      <c r="P62" s="79"/>
      <c r="Q62" s="80"/>
      <c r="R62" s="30" t="s">
        <v>48</v>
      </c>
      <c r="S62" s="30" t="s">
        <v>384</v>
      </c>
      <c r="T62" s="30" t="s">
        <v>278</v>
      </c>
      <c r="U62" s="106">
        <v>0</v>
      </c>
      <c r="V62" s="75">
        <v>0.95</v>
      </c>
      <c r="W62" s="30" t="s">
        <v>52</v>
      </c>
      <c r="X62" s="30" t="s">
        <v>380</v>
      </c>
      <c r="Y62" s="30" t="s">
        <v>56</v>
      </c>
      <c r="Z62" s="76">
        <v>0.99660000000000004</v>
      </c>
      <c r="AA62" s="79">
        <v>1.0490526315789475</v>
      </c>
      <c r="AB62" s="13" t="s">
        <v>1201</v>
      </c>
    </row>
    <row r="63" spans="1:28" ht="168" customHeight="1" x14ac:dyDescent="0.25">
      <c r="A63" s="29">
        <v>318</v>
      </c>
      <c r="B63" s="30" t="s">
        <v>292</v>
      </c>
      <c r="C63" s="30" t="s">
        <v>377</v>
      </c>
      <c r="D63" s="30" t="s">
        <v>377</v>
      </c>
      <c r="E63" s="30" t="s">
        <v>92</v>
      </c>
      <c r="F63" s="30" t="s">
        <v>137</v>
      </c>
      <c r="G63" s="29" t="s">
        <v>48</v>
      </c>
      <c r="H63" s="34" t="s">
        <v>49</v>
      </c>
      <c r="I63" s="30" t="s">
        <v>378</v>
      </c>
      <c r="J63" s="29"/>
      <c r="K63" s="29" t="s">
        <v>52</v>
      </c>
      <c r="L63" s="29"/>
      <c r="M63" s="29"/>
      <c r="N63" s="29"/>
      <c r="O63" s="265"/>
      <c r="P63" s="79"/>
      <c r="Q63" s="80"/>
      <c r="R63" s="30" t="s">
        <v>48</v>
      </c>
      <c r="S63" s="30" t="s">
        <v>385</v>
      </c>
      <c r="T63" s="43" t="s">
        <v>386</v>
      </c>
      <c r="U63" s="114">
        <v>0</v>
      </c>
      <c r="V63" s="75">
        <v>1</v>
      </c>
      <c r="W63" s="30" t="s">
        <v>52</v>
      </c>
      <c r="X63" s="43" t="s">
        <v>387</v>
      </c>
      <c r="Y63" s="43" t="s">
        <v>167</v>
      </c>
      <c r="Z63" s="76">
        <v>0.85</v>
      </c>
      <c r="AA63" s="79">
        <v>0.85</v>
      </c>
      <c r="AB63" s="13" t="s">
        <v>1202</v>
      </c>
    </row>
    <row r="64" spans="1:28" ht="138" customHeight="1" x14ac:dyDescent="0.25">
      <c r="A64" s="29">
        <v>320</v>
      </c>
      <c r="B64" s="30" t="s">
        <v>292</v>
      </c>
      <c r="C64" s="30" t="s">
        <v>377</v>
      </c>
      <c r="D64" s="30" t="s">
        <v>377</v>
      </c>
      <c r="E64" s="30" t="s">
        <v>92</v>
      </c>
      <c r="F64" s="30" t="s">
        <v>47</v>
      </c>
      <c r="G64" s="29" t="s">
        <v>48</v>
      </c>
      <c r="H64" s="34" t="s">
        <v>49</v>
      </c>
      <c r="I64" s="30" t="s">
        <v>378</v>
      </c>
      <c r="J64" s="29"/>
      <c r="K64" s="29" t="s">
        <v>52</v>
      </c>
      <c r="L64" s="29"/>
      <c r="M64" s="29"/>
      <c r="N64" s="29"/>
      <c r="O64" s="273"/>
      <c r="P64" s="79"/>
      <c r="Q64" s="80"/>
      <c r="R64" s="30" t="s">
        <v>48</v>
      </c>
      <c r="S64" s="30" t="s">
        <v>388</v>
      </c>
      <c r="T64" s="30" t="s">
        <v>389</v>
      </c>
      <c r="U64" s="114">
        <v>0</v>
      </c>
      <c r="V64" s="75">
        <v>0.95</v>
      </c>
      <c r="W64" s="30" t="s">
        <v>52</v>
      </c>
      <c r="X64" s="34" t="s">
        <v>390</v>
      </c>
      <c r="Y64" s="34" t="s">
        <v>211</v>
      </c>
      <c r="Z64" s="122">
        <v>0.83919999999999995</v>
      </c>
      <c r="AA64" s="79">
        <v>0.88336842105263158</v>
      </c>
      <c r="AB64" s="13" t="s">
        <v>1203</v>
      </c>
    </row>
    <row r="65" spans="1:28" ht="196.5" customHeight="1" x14ac:dyDescent="0.25">
      <c r="A65" s="29">
        <v>323</v>
      </c>
      <c r="B65" s="30" t="s">
        <v>292</v>
      </c>
      <c r="C65" s="30" t="s">
        <v>377</v>
      </c>
      <c r="D65" s="30" t="s">
        <v>377</v>
      </c>
      <c r="E65" s="30" t="s">
        <v>92</v>
      </c>
      <c r="F65" s="30" t="s">
        <v>111</v>
      </c>
      <c r="G65" s="29" t="s">
        <v>48</v>
      </c>
      <c r="H65" s="34" t="s">
        <v>49</v>
      </c>
      <c r="I65" s="30" t="s">
        <v>378</v>
      </c>
      <c r="J65" s="29"/>
      <c r="K65" s="29" t="s">
        <v>52</v>
      </c>
      <c r="L65" s="29"/>
      <c r="M65" s="29"/>
      <c r="N65" s="29"/>
      <c r="O65" s="265"/>
      <c r="P65" s="79"/>
      <c r="Q65" s="80"/>
      <c r="R65" s="30" t="s">
        <v>48</v>
      </c>
      <c r="S65" s="30" t="s">
        <v>391</v>
      </c>
      <c r="T65" s="30" t="s">
        <v>278</v>
      </c>
      <c r="U65" s="106">
        <v>0</v>
      </c>
      <c r="V65" s="75">
        <v>0.99</v>
      </c>
      <c r="W65" s="30" t="s">
        <v>52</v>
      </c>
      <c r="X65" s="30" t="s">
        <v>380</v>
      </c>
      <c r="Y65" s="30" t="s">
        <v>56</v>
      </c>
      <c r="Z65" s="76">
        <v>0.99990000000000001</v>
      </c>
      <c r="AA65" s="79">
        <v>1.01</v>
      </c>
      <c r="AB65" s="13" t="s">
        <v>1204</v>
      </c>
    </row>
    <row r="66" spans="1:28" ht="138.75" customHeight="1" x14ac:dyDescent="0.25">
      <c r="A66" s="29">
        <v>324</v>
      </c>
      <c r="B66" s="30" t="s">
        <v>292</v>
      </c>
      <c r="C66" s="30" t="s">
        <v>377</v>
      </c>
      <c r="D66" s="30" t="s">
        <v>377</v>
      </c>
      <c r="E66" s="30" t="s">
        <v>92</v>
      </c>
      <c r="F66" s="30" t="s">
        <v>111</v>
      </c>
      <c r="G66" s="29" t="s">
        <v>48</v>
      </c>
      <c r="H66" s="34" t="s">
        <v>49</v>
      </c>
      <c r="I66" s="30" t="s">
        <v>378</v>
      </c>
      <c r="J66" s="29"/>
      <c r="K66" s="29" t="s">
        <v>52</v>
      </c>
      <c r="L66" s="29"/>
      <c r="M66" s="29"/>
      <c r="N66" s="29"/>
      <c r="O66" s="265"/>
      <c r="P66" s="274"/>
      <c r="Q66" s="80"/>
      <c r="R66" s="30" t="s">
        <v>48</v>
      </c>
      <c r="S66" s="30" t="s">
        <v>392</v>
      </c>
      <c r="T66" s="30" t="s">
        <v>393</v>
      </c>
      <c r="U66" s="106">
        <v>0</v>
      </c>
      <c r="V66" s="75">
        <v>0.95</v>
      </c>
      <c r="W66" s="30" t="s">
        <v>52</v>
      </c>
      <c r="X66" s="30" t="s">
        <v>394</v>
      </c>
      <c r="Y66" s="30" t="s">
        <v>56</v>
      </c>
      <c r="Z66" s="76">
        <v>0.99852961636307935</v>
      </c>
      <c r="AA66" s="274">
        <v>1.0510838066979784</v>
      </c>
      <c r="AB66" s="13" t="s">
        <v>1205</v>
      </c>
    </row>
    <row r="67" spans="1:28" s="103" customFormat="1" ht="149.25" customHeight="1" x14ac:dyDescent="0.25">
      <c r="A67" s="115">
        <v>328</v>
      </c>
      <c r="B67" s="123" t="s">
        <v>292</v>
      </c>
      <c r="C67" s="34" t="s">
        <v>395</v>
      </c>
      <c r="D67" s="34" t="s">
        <v>395</v>
      </c>
      <c r="E67" s="34" t="s">
        <v>92</v>
      </c>
      <c r="F67" s="34" t="s">
        <v>341</v>
      </c>
      <c r="G67" s="48" t="s">
        <v>48</v>
      </c>
      <c r="H67" s="34" t="s">
        <v>49</v>
      </c>
      <c r="I67" s="34" t="s">
        <v>396</v>
      </c>
      <c r="J67" s="48" t="s">
        <v>48</v>
      </c>
      <c r="K67" s="29" t="s">
        <v>52</v>
      </c>
      <c r="L67" s="48">
        <v>0</v>
      </c>
      <c r="M67" s="29">
        <v>0</v>
      </c>
      <c r="N67" s="29">
        <v>0</v>
      </c>
      <c r="O67" s="265"/>
      <c r="P67" s="79"/>
      <c r="Q67" s="80"/>
      <c r="R67" s="34" t="s">
        <v>52</v>
      </c>
      <c r="S67" s="34" t="s">
        <v>397</v>
      </c>
      <c r="T67" s="34" t="s">
        <v>398</v>
      </c>
      <c r="U67" s="114">
        <v>0</v>
      </c>
      <c r="V67" s="106">
        <v>1</v>
      </c>
      <c r="W67" s="34" t="s">
        <v>52</v>
      </c>
      <c r="X67" s="34" t="s">
        <v>399</v>
      </c>
      <c r="Y67" s="34" t="s">
        <v>56</v>
      </c>
      <c r="Z67" s="76">
        <v>1</v>
      </c>
      <c r="AA67" s="79">
        <v>1</v>
      </c>
      <c r="AB67" s="18" t="s">
        <v>1206</v>
      </c>
    </row>
    <row r="68" spans="1:28" s="103" customFormat="1" ht="288.75" customHeight="1" x14ac:dyDescent="0.25">
      <c r="A68" s="115">
        <v>329</v>
      </c>
      <c r="B68" s="123" t="s">
        <v>292</v>
      </c>
      <c r="C68" s="34" t="s">
        <v>395</v>
      </c>
      <c r="D68" s="34" t="s">
        <v>395</v>
      </c>
      <c r="E68" s="34" t="s">
        <v>92</v>
      </c>
      <c r="F68" s="34" t="s">
        <v>341</v>
      </c>
      <c r="G68" s="48" t="s">
        <v>48</v>
      </c>
      <c r="H68" s="34" t="s">
        <v>49</v>
      </c>
      <c r="I68" s="34" t="s">
        <v>396</v>
      </c>
      <c r="J68" s="48"/>
      <c r="K68" s="29" t="s">
        <v>52</v>
      </c>
      <c r="L68" s="48"/>
      <c r="M68" s="29"/>
      <c r="N68" s="29"/>
      <c r="O68" s="265"/>
      <c r="P68" s="79"/>
      <c r="Q68" s="80"/>
      <c r="R68" s="34" t="s">
        <v>400</v>
      </c>
      <c r="S68" s="34" t="s">
        <v>401</v>
      </c>
      <c r="T68" s="34" t="s">
        <v>278</v>
      </c>
      <c r="U68" s="114">
        <v>0</v>
      </c>
      <c r="V68" s="106">
        <v>1</v>
      </c>
      <c r="W68" s="34" t="s">
        <v>52</v>
      </c>
      <c r="X68" s="34" t="s">
        <v>402</v>
      </c>
      <c r="Y68" s="34" t="s">
        <v>56</v>
      </c>
      <c r="Z68" s="76">
        <v>1.75</v>
      </c>
      <c r="AA68" s="79">
        <v>1.75</v>
      </c>
      <c r="AB68" s="18" t="s">
        <v>1207</v>
      </c>
    </row>
    <row r="69" spans="1:28" s="285" customFormat="1" ht="387" customHeight="1" x14ac:dyDescent="0.2">
      <c r="A69" s="152">
        <v>870</v>
      </c>
      <c r="B69" s="153" t="s">
        <v>412</v>
      </c>
      <c r="C69" s="153" t="s">
        <v>629</v>
      </c>
      <c r="D69" s="154" t="s">
        <v>630</v>
      </c>
      <c r="E69" s="153" t="s">
        <v>92</v>
      </c>
      <c r="F69" s="153" t="s">
        <v>147</v>
      </c>
      <c r="G69" s="153" t="s">
        <v>631</v>
      </c>
      <c r="H69" s="153" t="s">
        <v>445</v>
      </c>
      <c r="I69" s="153" t="s">
        <v>632</v>
      </c>
      <c r="J69" s="152" t="s">
        <v>447</v>
      </c>
      <c r="K69" s="152" t="s">
        <v>372</v>
      </c>
      <c r="L69" s="29">
        <v>7000000</v>
      </c>
      <c r="M69" s="29">
        <v>5300000</v>
      </c>
      <c r="N69" s="29">
        <v>5600000</v>
      </c>
      <c r="O69" s="155">
        <v>5605793</v>
      </c>
      <c r="P69" s="277">
        <v>1.0010344642857143</v>
      </c>
      <c r="Q69" s="158"/>
      <c r="R69" s="153" t="s">
        <v>633</v>
      </c>
      <c r="S69" s="153" t="s">
        <v>634</v>
      </c>
      <c r="T69" s="153" t="s">
        <v>556</v>
      </c>
      <c r="U69" s="152">
        <v>0</v>
      </c>
      <c r="V69" s="152">
        <v>5600000</v>
      </c>
      <c r="W69" s="153" t="s">
        <v>635</v>
      </c>
      <c r="X69" s="153" t="s">
        <v>636</v>
      </c>
      <c r="Y69" s="153" t="s">
        <v>56</v>
      </c>
      <c r="Z69" s="157">
        <v>5605793</v>
      </c>
      <c r="AA69" s="284">
        <v>1.0010344642857143</v>
      </c>
      <c r="AB69" s="158" t="s">
        <v>1267</v>
      </c>
    </row>
    <row r="70" spans="1:28" s="285" customFormat="1" ht="116.25" customHeight="1" x14ac:dyDescent="0.2">
      <c r="A70" s="152" t="s">
        <v>637</v>
      </c>
      <c r="B70" s="153" t="s">
        <v>412</v>
      </c>
      <c r="C70" s="153" t="s">
        <v>629</v>
      </c>
      <c r="D70" s="154" t="s">
        <v>630</v>
      </c>
      <c r="E70" s="153" t="s">
        <v>92</v>
      </c>
      <c r="F70" s="153" t="s">
        <v>147</v>
      </c>
      <c r="G70" s="153" t="s">
        <v>631</v>
      </c>
      <c r="H70" s="153" t="s">
        <v>445</v>
      </c>
      <c r="I70" s="153"/>
      <c r="J70" s="152" t="s">
        <v>447</v>
      </c>
      <c r="K70" s="152"/>
      <c r="L70" s="29"/>
      <c r="M70" s="29"/>
      <c r="N70" s="29"/>
      <c r="O70" s="160"/>
      <c r="P70" s="160"/>
      <c r="Q70" s="160"/>
      <c r="R70" s="153" t="s">
        <v>633</v>
      </c>
      <c r="S70" s="153" t="s">
        <v>638</v>
      </c>
      <c r="T70" s="153" t="s">
        <v>556</v>
      </c>
      <c r="U70" s="152">
        <v>0</v>
      </c>
      <c r="V70" s="161">
        <v>1</v>
      </c>
      <c r="W70" s="153" t="s">
        <v>635</v>
      </c>
      <c r="X70" s="153" t="s">
        <v>636</v>
      </c>
      <c r="Y70" s="153" t="s">
        <v>56</v>
      </c>
      <c r="Z70" s="76">
        <v>1</v>
      </c>
      <c r="AA70" s="286">
        <v>1</v>
      </c>
      <c r="AB70" s="162" t="s">
        <v>1268</v>
      </c>
    </row>
    <row r="71" spans="1:28" s="288" customFormat="1" ht="237" customHeight="1" x14ac:dyDescent="0.2">
      <c r="A71" s="152">
        <v>871</v>
      </c>
      <c r="B71" s="153" t="s">
        <v>412</v>
      </c>
      <c r="C71" s="153" t="s">
        <v>629</v>
      </c>
      <c r="D71" s="154" t="s">
        <v>630</v>
      </c>
      <c r="E71" s="153" t="s">
        <v>92</v>
      </c>
      <c r="F71" s="153" t="s">
        <v>147</v>
      </c>
      <c r="G71" s="153" t="s">
        <v>631</v>
      </c>
      <c r="H71" s="153" t="s">
        <v>445</v>
      </c>
      <c r="I71" s="153"/>
      <c r="J71" s="152" t="s">
        <v>447</v>
      </c>
      <c r="K71" s="152"/>
      <c r="L71" s="29"/>
      <c r="M71" s="29"/>
      <c r="N71" s="29"/>
      <c r="O71" s="163"/>
      <c r="P71" s="163"/>
      <c r="Q71" s="163"/>
      <c r="R71" s="153" t="s">
        <v>633</v>
      </c>
      <c r="S71" s="153" t="s">
        <v>639</v>
      </c>
      <c r="T71" s="153" t="s">
        <v>640</v>
      </c>
      <c r="U71" s="164">
        <v>0</v>
      </c>
      <c r="V71" s="161">
        <v>1</v>
      </c>
      <c r="W71" s="153" t="s">
        <v>635</v>
      </c>
      <c r="X71" s="152" t="s">
        <v>641</v>
      </c>
      <c r="Y71" s="152" t="s">
        <v>167</v>
      </c>
      <c r="Z71" s="166">
        <v>1</v>
      </c>
      <c r="AA71" s="287">
        <v>1</v>
      </c>
      <c r="AB71" s="165"/>
    </row>
    <row r="72" spans="1:28" s="285" customFormat="1" ht="327" customHeight="1" x14ac:dyDescent="0.2">
      <c r="A72" s="152">
        <v>872</v>
      </c>
      <c r="B72" s="153" t="s">
        <v>412</v>
      </c>
      <c r="C72" s="153" t="s">
        <v>629</v>
      </c>
      <c r="D72" s="154" t="s">
        <v>630</v>
      </c>
      <c r="E72" s="153" t="s">
        <v>92</v>
      </c>
      <c r="F72" s="153" t="s">
        <v>147</v>
      </c>
      <c r="G72" s="153" t="s">
        <v>631</v>
      </c>
      <c r="H72" s="153" t="s">
        <v>445</v>
      </c>
      <c r="I72" s="153"/>
      <c r="J72" s="152" t="s">
        <v>447</v>
      </c>
      <c r="K72" s="152"/>
      <c r="L72" s="29"/>
      <c r="M72" s="29"/>
      <c r="N72" s="29"/>
      <c r="O72" s="160"/>
      <c r="P72" s="160"/>
      <c r="Q72" s="160"/>
      <c r="R72" s="153" t="s">
        <v>633</v>
      </c>
      <c r="S72" s="153" t="s">
        <v>642</v>
      </c>
      <c r="T72" s="153" t="s">
        <v>640</v>
      </c>
      <c r="U72" s="167">
        <v>0</v>
      </c>
      <c r="V72" s="167">
        <v>96</v>
      </c>
      <c r="W72" s="153" t="s">
        <v>635</v>
      </c>
      <c r="X72" s="153" t="s">
        <v>643</v>
      </c>
      <c r="Y72" s="153" t="s">
        <v>167</v>
      </c>
      <c r="Z72" s="166">
        <v>0.91</v>
      </c>
      <c r="AA72" s="287">
        <v>0.94791666666666674</v>
      </c>
      <c r="AB72" s="163" t="s">
        <v>1269</v>
      </c>
    </row>
    <row r="73" spans="1:28" s="169" customFormat="1" ht="114" x14ac:dyDescent="0.2">
      <c r="A73" s="152">
        <v>904</v>
      </c>
      <c r="B73" s="153" t="s">
        <v>412</v>
      </c>
      <c r="C73" s="153" t="s">
        <v>629</v>
      </c>
      <c r="D73" s="154" t="s">
        <v>630</v>
      </c>
      <c r="E73" s="153" t="s">
        <v>92</v>
      </c>
      <c r="F73" s="153" t="s">
        <v>147</v>
      </c>
      <c r="G73" s="153" t="s">
        <v>631</v>
      </c>
      <c r="H73" s="153" t="s">
        <v>445</v>
      </c>
      <c r="I73" s="153"/>
      <c r="J73" s="152" t="s">
        <v>447</v>
      </c>
      <c r="K73" s="152"/>
      <c r="L73" s="29"/>
      <c r="M73" s="29"/>
      <c r="N73" s="29"/>
      <c r="O73" s="160"/>
      <c r="P73" s="160"/>
      <c r="Q73" s="160"/>
      <c r="R73" s="153" t="s">
        <v>633</v>
      </c>
      <c r="S73" s="153" t="s">
        <v>644</v>
      </c>
      <c r="T73" s="153" t="s">
        <v>645</v>
      </c>
      <c r="U73" s="164">
        <v>0</v>
      </c>
      <c r="V73" s="161">
        <v>1</v>
      </c>
      <c r="W73" s="153" t="s">
        <v>635</v>
      </c>
      <c r="X73" s="153" t="s">
        <v>646</v>
      </c>
      <c r="Y73" s="153" t="s">
        <v>56</v>
      </c>
      <c r="Z73" s="166"/>
      <c r="AA73" s="287"/>
      <c r="AB73" s="162"/>
    </row>
    <row r="74" spans="1:28" s="290" customFormat="1" ht="409.5" x14ac:dyDescent="0.2">
      <c r="A74" s="152">
        <v>909</v>
      </c>
      <c r="B74" s="153" t="s">
        <v>412</v>
      </c>
      <c r="C74" s="153" t="s">
        <v>629</v>
      </c>
      <c r="D74" s="154" t="s">
        <v>630</v>
      </c>
      <c r="E74" s="153" t="s">
        <v>92</v>
      </c>
      <c r="F74" s="153" t="s">
        <v>147</v>
      </c>
      <c r="G74" s="153" t="s">
        <v>631</v>
      </c>
      <c r="H74" s="153" t="s">
        <v>445</v>
      </c>
      <c r="I74" s="153"/>
      <c r="J74" s="152" t="s">
        <v>447</v>
      </c>
      <c r="K74" s="152"/>
      <c r="L74" s="29"/>
      <c r="M74" s="29"/>
      <c r="N74" s="29"/>
      <c r="O74" s="160"/>
      <c r="P74" s="160"/>
      <c r="Q74" s="160"/>
      <c r="R74" s="153" t="s">
        <v>633</v>
      </c>
      <c r="S74" s="153" t="s">
        <v>647</v>
      </c>
      <c r="T74" s="153" t="s">
        <v>640</v>
      </c>
      <c r="U74" s="161">
        <v>0</v>
      </c>
      <c r="V74" s="161">
        <v>1</v>
      </c>
      <c r="W74" s="153" t="s">
        <v>635</v>
      </c>
      <c r="X74" s="153" t="s">
        <v>648</v>
      </c>
      <c r="Y74" s="153" t="s">
        <v>167</v>
      </c>
      <c r="Z74" s="166">
        <v>0.5</v>
      </c>
      <c r="AA74" s="287">
        <v>0.5</v>
      </c>
      <c r="AB74" s="163" t="s">
        <v>1270</v>
      </c>
    </row>
    <row r="75" spans="1:28" s="169" customFormat="1" ht="128.25" x14ac:dyDescent="0.2">
      <c r="A75" s="152">
        <v>910</v>
      </c>
      <c r="B75" s="153" t="s">
        <v>412</v>
      </c>
      <c r="C75" s="153" t="s">
        <v>629</v>
      </c>
      <c r="D75" s="154" t="s">
        <v>630</v>
      </c>
      <c r="E75" s="153" t="s">
        <v>92</v>
      </c>
      <c r="F75" s="153" t="s">
        <v>147</v>
      </c>
      <c r="G75" s="153" t="s">
        <v>631</v>
      </c>
      <c r="H75" s="153" t="s">
        <v>445</v>
      </c>
      <c r="I75" s="153"/>
      <c r="J75" s="152" t="s">
        <v>447</v>
      </c>
      <c r="K75" s="152"/>
      <c r="L75" s="29"/>
      <c r="M75" s="29"/>
      <c r="N75" s="29"/>
      <c r="O75" s="160"/>
      <c r="P75" s="160"/>
      <c r="Q75" s="160"/>
      <c r="R75" s="153" t="s">
        <v>633</v>
      </c>
      <c r="S75" s="153" t="s">
        <v>649</v>
      </c>
      <c r="T75" s="153" t="s">
        <v>640</v>
      </c>
      <c r="U75" s="164">
        <v>0</v>
      </c>
      <c r="V75" s="170">
        <v>7</v>
      </c>
      <c r="W75" s="153" t="s">
        <v>635</v>
      </c>
      <c r="X75" s="153" t="s">
        <v>650</v>
      </c>
      <c r="Y75" s="153" t="s">
        <v>56</v>
      </c>
      <c r="Z75" s="166">
        <v>7</v>
      </c>
      <c r="AA75" s="287">
        <v>1</v>
      </c>
      <c r="AB75" s="162" t="s">
        <v>651</v>
      </c>
    </row>
    <row r="76" spans="1:28" s="169" customFormat="1" ht="227.25" customHeight="1" x14ac:dyDescent="0.2">
      <c r="A76" s="152">
        <v>914</v>
      </c>
      <c r="B76" s="153" t="s">
        <v>412</v>
      </c>
      <c r="C76" s="153" t="s">
        <v>629</v>
      </c>
      <c r="D76" s="154" t="s">
        <v>630</v>
      </c>
      <c r="E76" s="153" t="s">
        <v>92</v>
      </c>
      <c r="F76" s="153" t="s">
        <v>147</v>
      </c>
      <c r="G76" s="153" t="s">
        <v>631</v>
      </c>
      <c r="H76" s="153" t="s">
        <v>445</v>
      </c>
      <c r="I76" s="153"/>
      <c r="J76" s="152" t="s">
        <v>447</v>
      </c>
      <c r="K76" s="152"/>
      <c r="L76" s="29"/>
      <c r="M76" s="29"/>
      <c r="N76" s="29"/>
      <c r="O76" s="160"/>
      <c r="P76" s="160"/>
      <c r="Q76" s="160"/>
      <c r="R76" s="153" t="s">
        <v>633</v>
      </c>
      <c r="S76" s="153" t="s">
        <v>652</v>
      </c>
      <c r="T76" s="153" t="s">
        <v>640</v>
      </c>
      <c r="U76" s="164">
        <v>0</v>
      </c>
      <c r="V76" s="172">
        <v>5500</v>
      </c>
      <c r="W76" s="153" t="s">
        <v>653</v>
      </c>
      <c r="X76" s="153" t="s">
        <v>654</v>
      </c>
      <c r="Y76" s="153" t="s">
        <v>167</v>
      </c>
      <c r="Z76" s="166">
        <v>1476</v>
      </c>
      <c r="AA76" s="287">
        <v>0.26836363636363636</v>
      </c>
      <c r="AB76" s="165" t="s">
        <v>1271</v>
      </c>
    </row>
    <row r="77" spans="1:28" ht="176.25" customHeight="1" x14ac:dyDescent="0.25">
      <c r="A77" s="29">
        <v>787</v>
      </c>
      <c r="B77" s="30" t="s">
        <v>412</v>
      </c>
      <c r="C77" s="30" t="s">
        <v>629</v>
      </c>
      <c r="D77" s="30" t="s">
        <v>655</v>
      </c>
      <c r="E77" s="30" t="s">
        <v>92</v>
      </c>
      <c r="F77" s="30" t="s">
        <v>147</v>
      </c>
      <c r="G77" s="30" t="s">
        <v>656</v>
      </c>
      <c r="H77" s="250" t="s">
        <v>445</v>
      </c>
      <c r="I77" s="30" t="s">
        <v>657</v>
      </c>
      <c r="J77" s="29" t="s">
        <v>447</v>
      </c>
      <c r="K77" s="29" t="s">
        <v>658</v>
      </c>
      <c r="L77" s="29"/>
      <c r="M77" s="29"/>
      <c r="N77" s="29"/>
      <c r="O77" s="76"/>
      <c r="P77" s="291"/>
      <c r="Q77" s="13"/>
      <c r="R77" s="30" t="s">
        <v>659</v>
      </c>
      <c r="S77" s="30" t="s">
        <v>660</v>
      </c>
      <c r="T77" s="30" t="s">
        <v>661</v>
      </c>
      <c r="U77" s="175">
        <v>5</v>
      </c>
      <c r="V77" s="175">
        <f>+U77+4</f>
        <v>9</v>
      </c>
      <c r="W77" s="30" t="s">
        <v>662</v>
      </c>
      <c r="X77" s="96" t="s">
        <v>663</v>
      </c>
      <c r="Y77" s="96" t="s">
        <v>418</v>
      </c>
      <c r="Z77" s="76">
        <v>9</v>
      </c>
      <c r="AA77" s="286">
        <v>1</v>
      </c>
      <c r="AB77" s="13" t="s">
        <v>1249</v>
      </c>
    </row>
    <row r="78" spans="1:28" ht="195" x14ac:dyDescent="0.25">
      <c r="A78" s="29">
        <v>789</v>
      </c>
      <c r="B78" s="30" t="s">
        <v>412</v>
      </c>
      <c r="C78" s="30" t="s">
        <v>629</v>
      </c>
      <c r="D78" s="30" t="s">
        <v>655</v>
      </c>
      <c r="E78" s="30" t="s">
        <v>92</v>
      </c>
      <c r="F78" s="30" t="s">
        <v>147</v>
      </c>
      <c r="G78" s="30" t="s">
        <v>656</v>
      </c>
      <c r="H78" s="173" t="s">
        <v>445</v>
      </c>
      <c r="I78" s="30" t="s">
        <v>657</v>
      </c>
      <c r="J78" s="29" t="s">
        <v>447</v>
      </c>
      <c r="K78" s="29"/>
      <c r="L78" s="29"/>
      <c r="M78" s="29"/>
      <c r="N78" s="29"/>
      <c r="O78" s="76"/>
      <c r="P78" s="291"/>
      <c r="Q78" s="13"/>
      <c r="R78" s="30" t="s">
        <v>659</v>
      </c>
      <c r="S78" s="30" t="s">
        <v>664</v>
      </c>
      <c r="T78" s="30"/>
      <c r="U78" s="175">
        <v>0</v>
      </c>
      <c r="V78" s="175">
        <v>1</v>
      </c>
      <c r="W78" s="30"/>
      <c r="X78" s="30" t="s">
        <v>665</v>
      </c>
      <c r="Y78" s="96" t="s">
        <v>418</v>
      </c>
      <c r="Z78" s="76">
        <v>1</v>
      </c>
      <c r="AA78" s="286">
        <v>1</v>
      </c>
      <c r="AB78" s="13" t="s">
        <v>1250</v>
      </c>
    </row>
    <row r="79" spans="1:28" ht="195" x14ac:dyDescent="0.25">
      <c r="A79" s="29">
        <v>793</v>
      </c>
      <c r="B79" s="30" t="s">
        <v>412</v>
      </c>
      <c r="C79" s="30" t="s">
        <v>629</v>
      </c>
      <c r="D79" s="30" t="s">
        <v>655</v>
      </c>
      <c r="E79" s="30" t="s">
        <v>92</v>
      </c>
      <c r="F79" s="30" t="s">
        <v>147</v>
      </c>
      <c r="G79" s="30" t="s">
        <v>656</v>
      </c>
      <c r="H79" s="173" t="s">
        <v>445</v>
      </c>
      <c r="I79" s="30" t="s">
        <v>657</v>
      </c>
      <c r="J79" s="29" t="s">
        <v>447</v>
      </c>
      <c r="K79" s="29"/>
      <c r="L79" s="29"/>
      <c r="M79" s="29"/>
      <c r="N79" s="29"/>
      <c r="O79" s="76"/>
      <c r="P79" s="291"/>
      <c r="Q79" s="13"/>
      <c r="R79" s="30" t="s">
        <v>659</v>
      </c>
      <c r="S79" s="30" t="s">
        <v>666</v>
      </c>
      <c r="T79" s="30"/>
      <c r="U79" s="175">
        <v>0</v>
      </c>
      <c r="V79" s="175">
        <v>1</v>
      </c>
      <c r="W79" s="30"/>
      <c r="X79" s="96" t="s">
        <v>667</v>
      </c>
      <c r="Y79" s="30" t="s">
        <v>418</v>
      </c>
      <c r="Z79" s="76">
        <v>1</v>
      </c>
      <c r="AA79" s="286">
        <v>1</v>
      </c>
      <c r="AB79" s="13" t="s">
        <v>1251</v>
      </c>
    </row>
    <row r="80" spans="1:28" ht="195" x14ac:dyDescent="0.25">
      <c r="A80" s="29">
        <v>797</v>
      </c>
      <c r="B80" s="30" t="s">
        <v>412</v>
      </c>
      <c r="C80" s="30" t="s">
        <v>629</v>
      </c>
      <c r="D80" s="30" t="s">
        <v>655</v>
      </c>
      <c r="E80" s="30" t="s">
        <v>92</v>
      </c>
      <c r="F80" s="30" t="s">
        <v>147</v>
      </c>
      <c r="G80" s="30" t="s">
        <v>656</v>
      </c>
      <c r="H80" s="173" t="s">
        <v>445</v>
      </c>
      <c r="I80" s="30" t="s">
        <v>657</v>
      </c>
      <c r="J80" s="29" t="s">
        <v>447</v>
      </c>
      <c r="K80" s="29"/>
      <c r="L80" s="29"/>
      <c r="M80" s="29"/>
      <c r="N80" s="29"/>
      <c r="O80" s="76"/>
      <c r="P80" s="291"/>
      <c r="Q80" s="13"/>
      <c r="R80" s="30" t="s">
        <v>659</v>
      </c>
      <c r="S80" s="30" t="s">
        <v>668</v>
      </c>
      <c r="T80" s="30"/>
      <c r="U80" s="75">
        <v>0</v>
      </c>
      <c r="V80" s="75">
        <v>1</v>
      </c>
      <c r="W80" s="30"/>
      <c r="X80" s="30" t="s">
        <v>669</v>
      </c>
      <c r="Y80" s="96" t="s">
        <v>418</v>
      </c>
      <c r="Z80" s="76">
        <v>1</v>
      </c>
      <c r="AA80" s="286">
        <v>1</v>
      </c>
      <c r="AB80" s="13" t="s">
        <v>1252</v>
      </c>
    </row>
    <row r="81" spans="1:28" ht="195" x14ac:dyDescent="0.25">
      <c r="A81" s="29">
        <v>798</v>
      </c>
      <c r="B81" s="30" t="s">
        <v>412</v>
      </c>
      <c r="C81" s="30" t="s">
        <v>629</v>
      </c>
      <c r="D81" s="30" t="s">
        <v>655</v>
      </c>
      <c r="E81" s="30" t="s">
        <v>92</v>
      </c>
      <c r="F81" s="30" t="s">
        <v>147</v>
      </c>
      <c r="G81" s="30" t="s">
        <v>656</v>
      </c>
      <c r="H81" s="173" t="s">
        <v>445</v>
      </c>
      <c r="I81" s="30" t="s">
        <v>657</v>
      </c>
      <c r="J81" s="29" t="s">
        <v>447</v>
      </c>
      <c r="K81" s="29"/>
      <c r="L81" s="29"/>
      <c r="M81" s="29"/>
      <c r="N81" s="29"/>
      <c r="O81" s="76"/>
      <c r="P81" s="291"/>
      <c r="Q81" s="13"/>
      <c r="R81" s="30" t="s">
        <v>659</v>
      </c>
      <c r="S81" s="30" t="s">
        <v>670</v>
      </c>
      <c r="T81" s="30" t="s">
        <v>661</v>
      </c>
      <c r="U81" s="175">
        <v>623</v>
      </c>
      <c r="V81" s="175">
        <f>+U81+120</f>
        <v>743</v>
      </c>
      <c r="W81" s="30" t="s">
        <v>662</v>
      </c>
      <c r="X81" s="96" t="s">
        <v>671</v>
      </c>
      <c r="Y81" s="96" t="s">
        <v>418</v>
      </c>
      <c r="Z81" s="76">
        <v>868</v>
      </c>
      <c r="AA81" s="286">
        <v>2.0416666666666665</v>
      </c>
      <c r="AB81" s="13" t="s">
        <v>1253</v>
      </c>
    </row>
    <row r="82" spans="1:28" ht="195" x14ac:dyDescent="0.25">
      <c r="A82" s="308">
        <v>802</v>
      </c>
      <c r="B82" s="30" t="s">
        <v>412</v>
      </c>
      <c r="C82" s="30" t="s">
        <v>629</v>
      </c>
      <c r="D82" s="30" t="s">
        <v>655</v>
      </c>
      <c r="E82" s="30" t="s">
        <v>92</v>
      </c>
      <c r="F82" s="30" t="s">
        <v>147</v>
      </c>
      <c r="G82" s="30" t="s">
        <v>656</v>
      </c>
      <c r="H82" s="250" t="s">
        <v>445</v>
      </c>
      <c r="I82" s="30" t="s">
        <v>672</v>
      </c>
      <c r="J82" s="29" t="s">
        <v>447</v>
      </c>
      <c r="K82" s="29" t="s">
        <v>418</v>
      </c>
      <c r="L82" s="29">
        <v>5606</v>
      </c>
      <c r="M82" s="29">
        <v>3142</v>
      </c>
      <c r="N82" s="29">
        <f>2317+M82</f>
        <v>5459</v>
      </c>
      <c r="O82" s="76">
        <v>2303</v>
      </c>
      <c r="P82" s="291">
        <v>0.99</v>
      </c>
      <c r="Q82" s="13" t="s">
        <v>1265</v>
      </c>
      <c r="R82" s="30" t="s">
        <v>659</v>
      </c>
      <c r="S82" s="30" t="s">
        <v>673</v>
      </c>
      <c r="T82" s="30" t="s">
        <v>661</v>
      </c>
      <c r="U82" s="175">
        <v>0</v>
      </c>
      <c r="V82" s="91">
        <v>35</v>
      </c>
      <c r="W82" s="30"/>
      <c r="X82" s="30" t="s">
        <v>674</v>
      </c>
      <c r="Y82" s="96" t="s">
        <v>418</v>
      </c>
      <c r="Z82" s="76">
        <v>35</v>
      </c>
      <c r="AA82" s="286">
        <v>1</v>
      </c>
      <c r="AB82" s="13" t="s">
        <v>1254</v>
      </c>
    </row>
    <row r="83" spans="1:28" ht="195" x14ac:dyDescent="0.25">
      <c r="A83" s="29">
        <v>803</v>
      </c>
      <c r="B83" s="30" t="s">
        <v>412</v>
      </c>
      <c r="C83" s="30" t="s">
        <v>629</v>
      </c>
      <c r="D83" s="30" t="s">
        <v>655</v>
      </c>
      <c r="E83" s="30" t="s">
        <v>92</v>
      </c>
      <c r="F83" s="30" t="s">
        <v>147</v>
      </c>
      <c r="G83" s="30" t="s">
        <v>656</v>
      </c>
      <c r="H83" s="250" t="s">
        <v>445</v>
      </c>
      <c r="I83" s="30" t="s">
        <v>672</v>
      </c>
      <c r="J83" s="29" t="s">
        <v>447</v>
      </c>
      <c r="K83" s="29"/>
      <c r="L83" s="29"/>
      <c r="M83" s="29"/>
      <c r="N83" s="29">
        <f>N82-M82</f>
        <v>2317</v>
      </c>
      <c r="O83" s="12"/>
      <c r="P83" s="291"/>
      <c r="Q83" s="13"/>
      <c r="R83" s="30" t="s">
        <v>659</v>
      </c>
      <c r="S83" s="30" t="s">
        <v>675</v>
      </c>
      <c r="T83" s="30" t="s">
        <v>661</v>
      </c>
      <c r="U83" s="175">
        <v>0</v>
      </c>
      <c r="V83" s="91">
        <v>35</v>
      </c>
      <c r="W83" s="30"/>
      <c r="X83" s="30" t="s">
        <v>676</v>
      </c>
      <c r="Y83" s="30" t="s">
        <v>56</v>
      </c>
      <c r="Z83" s="12">
        <v>34</v>
      </c>
      <c r="AA83" s="291">
        <v>0.97142857142857142</v>
      </c>
      <c r="AB83" s="13" t="s">
        <v>1255</v>
      </c>
    </row>
    <row r="84" spans="1:28" ht="195" x14ac:dyDescent="0.25">
      <c r="A84" s="29">
        <v>804</v>
      </c>
      <c r="B84" s="30" t="s">
        <v>412</v>
      </c>
      <c r="C84" s="30" t="s">
        <v>629</v>
      </c>
      <c r="D84" s="30" t="s">
        <v>655</v>
      </c>
      <c r="E84" s="30" t="s">
        <v>92</v>
      </c>
      <c r="F84" s="30" t="s">
        <v>147</v>
      </c>
      <c r="G84" s="30" t="s">
        <v>656</v>
      </c>
      <c r="H84" s="250" t="s">
        <v>445</v>
      </c>
      <c r="I84" s="30" t="s">
        <v>672</v>
      </c>
      <c r="J84" s="29" t="s">
        <v>447</v>
      </c>
      <c r="K84" s="29"/>
      <c r="L84" s="29"/>
      <c r="M84" s="29"/>
      <c r="N84" s="29"/>
      <c r="O84" s="12"/>
      <c r="P84" s="291"/>
      <c r="Q84" s="13"/>
      <c r="R84" s="30" t="s">
        <v>659</v>
      </c>
      <c r="S84" s="30" t="s">
        <v>677</v>
      </c>
      <c r="T84" s="30" t="s">
        <v>661</v>
      </c>
      <c r="U84" s="175">
        <v>0</v>
      </c>
      <c r="V84" s="35">
        <v>72</v>
      </c>
      <c r="W84" s="30"/>
      <c r="X84" s="30" t="s">
        <v>678</v>
      </c>
      <c r="Y84" s="30" t="s">
        <v>56</v>
      </c>
      <c r="Z84" s="12">
        <v>72</v>
      </c>
      <c r="AA84" s="291">
        <v>1</v>
      </c>
      <c r="AB84" s="13" t="s">
        <v>1256</v>
      </c>
    </row>
    <row r="85" spans="1:28" ht="195" x14ac:dyDescent="0.25">
      <c r="A85" s="29">
        <v>805</v>
      </c>
      <c r="B85" s="30" t="s">
        <v>412</v>
      </c>
      <c r="C85" s="30" t="s">
        <v>629</v>
      </c>
      <c r="D85" s="30" t="s">
        <v>655</v>
      </c>
      <c r="E85" s="30" t="s">
        <v>92</v>
      </c>
      <c r="F85" s="30" t="s">
        <v>147</v>
      </c>
      <c r="G85" s="30" t="s">
        <v>656</v>
      </c>
      <c r="H85" s="250" t="s">
        <v>445</v>
      </c>
      <c r="I85" s="30" t="s">
        <v>672</v>
      </c>
      <c r="J85" s="29" t="s">
        <v>447</v>
      </c>
      <c r="K85" s="29"/>
      <c r="L85" s="29"/>
      <c r="M85" s="29"/>
      <c r="N85" s="29">
        <f>N86-M86</f>
        <v>920</v>
      </c>
      <c r="O85" s="12"/>
      <c r="P85" s="291"/>
      <c r="Q85" s="13"/>
      <c r="R85" s="30" t="s">
        <v>659</v>
      </c>
      <c r="S85" s="30" t="s">
        <v>679</v>
      </c>
      <c r="T85" s="30" t="s">
        <v>661</v>
      </c>
      <c r="U85" s="175">
        <v>0</v>
      </c>
      <c r="V85" s="35">
        <v>70</v>
      </c>
      <c r="W85" s="30"/>
      <c r="X85" s="30" t="s">
        <v>680</v>
      </c>
      <c r="Y85" s="30" t="s">
        <v>56</v>
      </c>
      <c r="Z85" s="12">
        <v>70</v>
      </c>
      <c r="AA85" s="291">
        <v>1</v>
      </c>
      <c r="AB85" s="13" t="s">
        <v>1257</v>
      </c>
    </row>
    <row r="86" spans="1:28" ht="195" x14ac:dyDescent="0.25">
      <c r="A86" s="29">
        <v>829</v>
      </c>
      <c r="B86" s="30" t="s">
        <v>412</v>
      </c>
      <c r="C86" s="30" t="s">
        <v>629</v>
      </c>
      <c r="D86" s="30" t="s">
        <v>655</v>
      </c>
      <c r="E86" s="30" t="s">
        <v>92</v>
      </c>
      <c r="F86" s="30" t="s">
        <v>147</v>
      </c>
      <c r="G86" s="30" t="s">
        <v>656</v>
      </c>
      <c r="H86" s="250" t="s">
        <v>445</v>
      </c>
      <c r="I86" s="30" t="s">
        <v>672</v>
      </c>
      <c r="J86" s="29" t="s">
        <v>447</v>
      </c>
      <c r="K86" s="29" t="s">
        <v>418</v>
      </c>
      <c r="L86" s="29">
        <v>7065</v>
      </c>
      <c r="M86" s="29">
        <v>1497</v>
      </c>
      <c r="N86" s="29">
        <f>920+M86</f>
        <v>2417</v>
      </c>
      <c r="O86" s="76">
        <v>884</v>
      </c>
      <c r="P86" s="291">
        <v>0.96</v>
      </c>
      <c r="Q86" s="13" t="s">
        <v>1266</v>
      </c>
      <c r="R86" s="30" t="s">
        <v>659</v>
      </c>
      <c r="S86" s="30" t="s">
        <v>681</v>
      </c>
      <c r="T86" s="30" t="s">
        <v>661</v>
      </c>
      <c r="U86" s="175">
        <f>23+206+350</f>
        <v>579</v>
      </c>
      <c r="V86" s="175">
        <f>+U86+450</f>
        <v>1029</v>
      </c>
      <c r="W86" s="30"/>
      <c r="X86" s="96" t="s">
        <v>682</v>
      </c>
      <c r="Y86" s="96" t="s">
        <v>418</v>
      </c>
      <c r="Z86" s="76">
        <v>1029</v>
      </c>
      <c r="AA86" s="286">
        <v>1</v>
      </c>
      <c r="AB86" s="13"/>
    </row>
    <row r="87" spans="1:28" ht="154.5" customHeight="1" x14ac:dyDescent="0.25">
      <c r="A87" s="29" t="s">
        <v>683</v>
      </c>
      <c r="B87" s="30" t="s">
        <v>412</v>
      </c>
      <c r="C87" s="30" t="s">
        <v>629</v>
      </c>
      <c r="D87" s="30" t="s">
        <v>655</v>
      </c>
      <c r="E87" s="30" t="s">
        <v>92</v>
      </c>
      <c r="F87" s="30" t="s">
        <v>147</v>
      </c>
      <c r="G87" s="30" t="s">
        <v>656</v>
      </c>
      <c r="H87" s="250" t="s">
        <v>445</v>
      </c>
      <c r="I87" s="30" t="s">
        <v>672</v>
      </c>
      <c r="J87" s="29" t="s">
        <v>447</v>
      </c>
      <c r="K87" s="29"/>
      <c r="L87" s="29"/>
      <c r="M87" s="29"/>
      <c r="N87" s="29"/>
      <c r="O87" s="13"/>
      <c r="P87" s="291"/>
      <c r="Q87" s="13"/>
      <c r="R87" s="30" t="s">
        <v>659</v>
      </c>
      <c r="S87" s="89" t="s">
        <v>684</v>
      </c>
      <c r="T87" s="30" t="s">
        <v>661</v>
      </c>
      <c r="U87" s="175">
        <v>0</v>
      </c>
      <c r="V87" s="91">
        <v>87</v>
      </c>
      <c r="W87" s="89" t="s">
        <v>662</v>
      </c>
      <c r="X87" s="89" t="s">
        <v>678</v>
      </c>
      <c r="Y87" s="89" t="s">
        <v>418</v>
      </c>
      <c r="Z87" s="13">
        <v>87</v>
      </c>
      <c r="AA87" s="291">
        <v>1</v>
      </c>
      <c r="AB87" s="13" t="s">
        <v>1258</v>
      </c>
    </row>
    <row r="88" spans="1:28" ht="86.25" customHeight="1" x14ac:dyDescent="0.25">
      <c r="A88" s="29" t="s">
        <v>685</v>
      </c>
      <c r="B88" s="30" t="s">
        <v>412</v>
      </c>
      <c r="C88" s="30" t="s">
        <v>629</v>
      </c>
      <c r="D88" s="30" t="s">
        <v>655</v>
      </c>
      <c r="E88" s="30" t="s">
        <v>92</v>
      </c>
      <c r="F88" s="30" t="s">
        <v>147</v>
      </c>
      <c r="G88" s="30" t="s">
        <v>656</v>
      </c>
      <c r="H88" s="250" t="s">
        <v>445</v>
      </c>
      <c r="I88" s="30" t="s">
        <v>672</v>
      </c>
      <c r="J88" s="29" t="s">
        <v>447</v>
      </c>
      <c r="K88" s="29"/>
      <c r="L88" s="29"/>
      <c r="M88" s="29"/>
      <c r="N88" s="29"/>
      <c r="O88" s="13"/>
      <c r="P88" s="291"/>
      <c r="Q88" s="13"/>
      <c r="R88" s="30" t="s">
        <v>659</v>
      </c>
      <c r="S88" s="89" t="s">
        <v>686</v>
      </c>
      <c r="T88" s="30" t="s">
        <v>661</v>
      </c>
      <c r="U88" s="175">
        <v>0</v>
      </c>
      <c r="V88" s="91">
        <v>70</v>
      </c>
      <c r="W88" s="89" t="s">
        <v>662</v>
      </c>
      <c r="X88" s="89" t="s">
        <v>687</v>
      </c>
      <c r="Y88" s="89" t="s">
        <v>258</v>
      </c>
      <c r="Z88" s="13">
        <v>70</v>
      </c>
      <c r="AA88" s="291">
        <v>1</v>
      </c>
      <c r="AB88" s="13" t="s">
        <v>1259</v>
      </c>
    </row>
    <row r="89" spans="1:28" ht="86.25" customHeight="1" x14ac:dyDescent="0.25">
      <c r="A89" s="29" t="s">
        <v>688</v>
      </c>
      <c r="B89" s="30" t="s">
        <v>412</v>
      </c>
      <c r="C89" s="30" t="s">
        <v>629</v>
      </c>
      <c r="D89" s="30" t="s">
        <v>655</v>
      </c>
      <c r="E89" s="30" t="s">
        <v>92</v>
      </c>
      <c r="F89" s="30" t="s">
        <v>147</v>
      </c>
      <c r="G89" s="30" t="s">
        <v>656</v>
      </c>
      <c r="H89" s="250" t="s">
        <v>445</v>
      </c>
      <c r="I89" s="30" t="s">
        <v>672</v>
      </c>
      <c r="J89" s="29" t="s">
        <v>447</v>
      </c>
      <c r="K89" s="29"/>
      <c r="L89" s="29"/>
      <c r="M89" s="29"/>
      <c r="N89" s="29"/>
      <c r="O89" s="13"/>
      <c r="P89" s="291"/>
      <c r="Q89" s="13"/>
      <c r="R89" s="30" t="s">
        <v>659</v>
      </c>
      <c r="S89" s="89" t="s">
        <v>679</v>
      </c>
      <c r="T89" s="30" t="s">
        <v>661</v>
      </c>
      <c r="U89" s="175">
        <v>0</v>
      </c>
      <c r="V89" s="91">
        <v>110</v>
      </c>
      <c r="W89" s="89" t="s">
        <v>662</v>
      </c>
      <c r="X89" s="89" t="s">
        <v>689</v>
      </c>
      <c r="Y89" s="89" t="s">
        <v>418</v>
      </c>
      <c r="Z89" s="13">
        <v>110</v>
      </c>
      <c r="AA89" s="291">
        <v>1</v>
      </c>
      <c r="AB89" s="13" t="s">
        <v>1260</v>
      </c>
    </row>
    <row r="90" spans="1:28" ht="114" customHeight="1" x14ac:dyDescent="0.25">
      <c r="A90" s="29" t="s">
        <v>690</v>
      </c>
      <c r="B90" s="30" t="s">
        <v>412</v>
      </c>
      <c r="C90" s="30" t="s">
        <v>629</v>
      </c>
      <c r="D90" s="30" t="s">
        <v>655</v>
      </c>
      <c r="E90" s="30" t="s">
        <v>92</v>
      </c>
      <c r="F90" s="30" t="s">
        <v>147</v>
      </c>
      <c r="G90" s="30" t="s">
        <v>656</v>
      </c>
      <c r="H90" s="250" t="s">
        <v>445</v>
      </c>
      <c r="I90" s="30" t="s">
        <v>672</v>
      </c>
      <c r="J90" s="29" t="s">
        <v>447</v>
      </c>
      <c r="K90" s="29"/>
      <c r="L90" s="29"/>
      <c r="M90" s="29"/>
      <c r="N90" s="29"/>
      <c r="O90" s="13"/>
      <c r="P90" s="291"/>
      <c r="Q90" s="13"/>
      <c r="R90" s="30" t="s">
        <v>659</v>
      </c>
      <c r="S90" s="305" t="s">
        <v>691</v>
      </c>
      <c r="T90" s="30" t="s">
        <v>661</v>
      </c>
      <c r="U90" s="175">
        <v>0</v>
      </c>
      <c r="V90" s="35">
        <v>1</v>
      </c>
      <c r="W90" s="89" t="s">
        <v>662</v>
      </c>
      <c r="X90" s="89" t="s">
        <v>692</v>
      </c>
      <c r="Y90" s="89" t="s">
        <v>418</v>
      </c>
      <c r="Z90" s="13">
        <v>1</v>
      </c>
      <c r="AA90" s="291">
        <v>1</v>
      </c>
      <c r="AB90" s="13"/>
    </row>
    <row r="91" spans="1:28" ht="105.75" customHeight="1" x14ac:dyDescent="0.25">
      <c r="A91" s="29" t="s">
        <v>693</v>
      </c>
      <c r="B91" s="30" t="s">
        <v>412</v>
      </c>
      <c r="C91" s="30" t="s">
        <v>629</v>
      </c>
      <c r="D91" s="30" t="s">
        <v>655</v>
      </c>
      <c r="E91" s="30" t="s">
        <v>92</v>
      </c>
      <c r="F91" s="30" t="s">
        <v>147</v>
      </c>
      <c r="G91" s="30" t="s">
        <v>656</v>
      </c>
      <c r="H91" s="250" t="s">
        <v>445</v>
      </c>
      <c r="I91" s="30" t="s">
        <v>672</v>
      </c>
      <c r="J91" s="29" t="s">
        <v>447</v>
      </c>
      <c r="K91" s="29"/>
      <c r="L91" s="29"/>
      <c r="M91" s="29"/>
      <c r="N91" s="29"/>
      <c r="O91" s="13"/>
      <c r="P91" s="291"/>
      <c r="Q91" s="13"/>
      <c r="R91" s="30" t="s">
        <v>659</v>
      </c>
      <c r="S91" s="305" t="s">
        <v>694</v>
      </c>
      <c r="T91" s="30" t="s">
        <v>661</v>
      </c>
      <c r="U91" s="175">
        <v>0</v>
      </c>
      <c r="V91" s="35">
        <v>1</v>
      </c>
      <c r="W91" s="89" t="s">
        <v>662</v>
      </c>
      <c r="X91" s="89" t="s">
        <v>695</v>
      </c>
      <c r="Y91" s="89" t="s">
        <v>418</v>
      </c>
      <c r="Z91" s="13">
        <v>1</v>
      </c>
      <c r="AA91" s="291">
        <v>1</v>
      </c>
      <c r="AB91" s="13"/>
    </row>
    <row r="92" spans="1:28" ht="107.25" customHeight="1" x14ac:dyDescent="0.25">
      <c r="A92" s="29" t="s">
        <v>696</v>
      </c>
      <c r="B92" s="30" t="s">
        <v>412</v>
      </c>
      <c r="C92" s="30" t="s">
        <v>629</v>
      </c>
      <c r="D92" s="30" t="s">
        <v>655</v>
      </c>
      <c r="E92" s="30" t="s">
        <v>92</v>
      </c>
      <c r="F92" s="30" t="s">
        <v>147</v>
      </c>
      <c r="G92" s="30" t="s">
        <v>656</v>
      </c>
      <c r="H92" s="250" t="s">
        <v>445</v>
      </c>
      <c r="I92" s="30" t="s">
        <v>672</v>
      </c>
      <c r="J92" s="29" t="s">
        <v>447</v>
      </c>
      <c r="K92" s="29"/>
      <c r="L92" s="29"/>
      <c r="M92" s="29"/>
      <c r="N92" s="29"/>
      <c r="O92" s="13"/>
      <c r="P92" s="291"/>
      <c r="Q92" s="13"/>
      <c r="R92" s="30" t="s">
        <v>659</v>
      </c>
      <c r="S92" s="305" t="s">
        <v>697</v>
      </c>
      <c r="T92" s="30" t="s">
        <v>661</v>
      </c>
      <c r="U92" s="175">
        <v>0</v>
      </c>
      <c r="V92" s="35">
        <v>29</v>
      </c>
      <c r="W92" s="89" t="s">
        <v>662</v>
      </c>
      <c r="X92" s="89" t="s">
        <v>698</v>
      </c>
      <c r="Y92" s="89" t="s">
        <v>418</v>
      </c>
      <c r="Z92" s="13">
        <v>29</v>
      </c>
      <c r="AA92" s="291">
        <v>1</v>
      </c>
      <c r="AB92" s="13" t="s">
        <v>1261</v>
      </c>
    </row>
    <row r="93" spans="1:28" ht="117.75" customHeight="1" thickBot="1" x14ac:dyDescent="0.3">
      <c r="A93" s="29" t="s">
        <v>699</v>
      </c>
      <c r="B93" s="30" t="s">
        <v>412</v>
      </c>
      <c r="C93" s="30" t="s">
        <v>629</v>
      </c>
      <c r="D93" s="30" t="s">
        <v>655</v>
      </c>
      <c r="E93" s="30" t="s">
        <v>92</v>
      </c>
      <c r="F93" s="30" t="s">
        <v>147</v>
      </c>
      <c r="G93" s="30" t="s">
        <v>656</v>
      </c>
      <c r="H93" s="250" t="s">
        <v>445</v>
      </c>
      <c r="I93" s="30" t="s">
        <v>672</v>
      </c>
      <c r="J93" s="29" t="s">
        <v>447</v>
      </c>
      <c r="K93" s="29"/>
      <c r="L93" s="29"/>
      <c r="M93" s="29"/>
      <c r="N93" s="29"/>
      <c r="O93" s="13"/>
      <c r="P93" s="291"/>
      <c r="Q93" s="13"/>
      <c r="R93" s="30" t="s">
        <v>659</v>
      </c>
      <c r="S93" s="306" t="s">
        <v>700</v>
      </c>
      <c r="T93" s="30" t="s">
        <v>661</v>
      </c>
      <c r="U93" s="175">
        <v>0</v>
      </c>
      <c r="V93" s="35">
        <v>65</v>
      </c>
      <c r="W93" s="89" t="s">
        <v>662</v>
      </c>
      <c r="X93" s="89" t="s">
        <v>701</v>
      </c>
      <c r="Y93" s="89" t="s">
        <v>418</v>
      </c>
      <c r="Z93" s="13">
        <v>65</v>
      </c>
      <c r="AA93" s="291">
        <v>1</v>
      </c>
      <c r="AB93" s="13" t="s">
        <v>1262</v>
      </c>
    </row>
    <row r="94" spans="1:28" ht="195" x14ac:dyDescent="0.25">
      <c r="A94" s="29">
        <v>865</v>
      </c>
      <c r="B94" s="30" t="s">
        <v>412</v>
      </c>
      <c r="C94" s="30" t="s">
        <v>629</v>
      </c>
      <c r="D94" s="30" t="s">
        <v>655</v>
      </c>
      <c r="E94" s="30" t="s">
        <v>92</v>
      </c>
      <c r="F94" s="30" t="s">
        <v>147</v>
      </c>
      <c r="G94" s="30" t="s">
        <v>656</v>
      </c>
      <c r="H94" s="250" t="s">
        <v>445</v>
      </c>
      <c r="I94" s="30" t="s">
        <v>657</v>
      </c>
      <c r="J94" s="29" t="s">
        <v>447</v>
      </c>
      <c r="K94" s="29"/>
      <c r="L94" s="29"/>
      <c r="M94" s="29"/>
      <c r="N94" s="29"/>
      <c r="O94" s="76"/>
      <c r="P94" s="291"/>
      <c r="Q94" s="13"/>
      <c r="R94" s="30" t="s">
        <v>659</v>
      </c>
      <c r="S94" s="30" t="s">
        <v>702</v>
      </c>
      <c r="T94" s="30" t="s">
        <v>661</v>
      </c>
      <c r="U94" s="175">
        <v>0</v>
      </c>
      <c r="V94" s="175">
        <v>19</v>
      </c>
      <c r="W94" s="30"/>
      <c r="X94" s="187" t="s">
        <v>703</v>
      </c>
      <c r="Y94" s="86" t="s">
        <v>418</v>
      </c>
      <c r="Z94" s="76">
        <v>19</v>
      </c>
      <c r="AA94" s="286">
        <v>1</v>
      </c>
      <c r="AB94" s="13" t="s">
        <v>1263</v>
      </c>
    </row>
    <row r="95" spans="1:28" ht="195" x14ac:dyDescent="0.25">
      <c r="A95" s="29">
        <v>867</v>
      </c>
      <c r="B95" s="30" t="s">
        <v>412</v>
      </c>
      <c r="C95" s="30" t="s">
        <v>629</v>
      </c>
      <c r="D95" s="30" t="s">
        <v>655</v>
      </c>
      <c r="E95" s="30" t="s">
        <v>92</v>
      </c>
      <c r="F95" s="30" t="s">
        <v>147</v>
      </c>
      <c r="G95" s="30" t="s">
        <v>656</v>
      </c>
      <c r="H95" s="250" t="s">
        <v>445</v>
      </c>
      <c r="I95" s="30" t="s">
        <v>657</v>
      </c>
      <c r="J95" s="29" t="s">
        <v>447</v>
      </c>
      <c r="K95" s="29"/>
      <c r="L95" s="29"/>
      <c r="M95" s="29"/>
      <c r="N95" s="29"/>
      <c r="O95" s="76"/>
      <c r="P95" s="291"/>
      <c r="Q95" s="13"/>
      <c r="R95" s="30" t="s">
        <v>659</v>
      </c>
      <c r="S95" s="30" t="s">
        <v>704</v>
      </c>
      <c r="T95" s="30" t="s">
        <v>661</v>
      </c>
      <c r="U95" s="175">
        <v>0</v>
      </c>
      <c r="V95" s="175">
        <v>8</v>
      </c>
      <c r="W95" s="30"/>
      <c r="X95" s="86" t="s">
        <v>705</v>
      </c>
      <c r="Y95" s="86" t="s">
        <v>418</v>
      </c>
      <c r="Z95" s="76">
        <v>8</v>
      </c>
      <c r="AA95" s="286">
        <v>1</v>
      </c>
      <c r="AB95" s="13" t="s">
        <v>1264</v>
      </c>
    </row>
    <row r="96" spans="1:28" s="103" customFormat="1" ht="252.75" customHeight="1" x14ac:dyDescent="0.25">
      <c r="A96" s="29">
        <v>746</v>
      </c>
      <c r="B96" s="30" t="s">
        <v>412</v>
      </c>
      <c r="C96" s="30" t="s">
        <v>629</v>
      </c>
      <c r="D96" s="30" t="s">
        <v>630</v>
      </c>
      <c r="E96" s="30" t="s">
        <v>92</v>
      </c>
      <c r="F96" s="30" t="s">
        <v>147</v>
      </c>
      <c r="G96" s="30" t="s">
        <v>631</v>
      </c>
      <c r="H96" s="250" t="s">
        <v>445</v>
      </c>
      <c r="I96" s="30" t="s">
        <v>657</v>
      </c>
      <c r="J96" s="29" t="s">
        <v>447</v>
      </c>
      <c r="K96" s="29"/>
      <c r="L96" s="29"/>
      <c r="M96" s="29"/>
      <c r="N96" s="29"/>
      <c r="O96" s="76"/>
      <c r="P96" s="291"/>
      <c r="Q96" s="13"/>
      <c r="R96" s="30" t="s">
        <v>633</v>
      </c>
      <c r="S96" s="30" t="s">
        <v>710</v>
      </c>
      <c r="T96" s="30" t="s">
        <v>711</v>
      </c>
      <c r="U96" s="175">
        <v>8000</v>
      </c>
      <c r="V96" s="175">
        <f>+U96+24000</f>
        <v>32000</v>
      </c>
      <c r="W96" s="30" t="s">
        <v>712</v>
      </c>
      <c r="X96" s="30" t="s">
        <v>713</v>
      </c>
      <c r="Y96" s="29" t="s">
        <v>56</v>
      </c>
      <c r="Z96" s="76">
        <v>135153</v>
      </c>
      <c r="AA96" s="286">
        <v>5.2980416666666663</v>
      </c>
      <c r="AB96" s="13" t="s">
        <v>1277</v>
      </c>
    </row>
    <row r="97" spans="1:64" s="103" customFormat="1" ht="159.75" customHeight="1" x14ac:dyDescent="0.25">
      <c r="A97" s="29">
        <v>747</v>
      </c>
      <c r="B97" s="30" t="s">
        <v>412</v>
      </c>
      <c r="C97" s="30" t="s">
        <v>629</v>
      </c>
      <c r="D97" s="30" t="s">
        <v>630</v>
      </c>
      <c r="E97" s="30" t="s">
        <v>92</v>
      </c>
      <c r="F97" s="30" t="s">
        <v>147</v>
      </c>
      <c r="G97" s="30" t="s">
        <v>631</v>
      </c>
      <c r="H97" s="30" t="s">
        <v>574</v>
      </c>
      <c r="I97" s="30" t="s">
        <v>714</v>
      </c>
      <c r="J97" s="29" t="s">
        <v>447</v>
      </c>
      <c r="K97" s="174" t="s">
        <v>207</v>
      </c>
      <c r="L97" s="29">
        <v>0.5</v>
      </c>
      <c r="M97" s="29">
        <v>0</v>
      </c>
      <c r="N97" s="29">
        <v>12.5</v>
      </c>
      <c r="O97" s="176"/>
      <c r="P97" s="267"/>
      <c r="Q97" s="13" t="s">
        <v>1273</v>
      </c>
      <c r="R97" s="30" t="s">
        <v>633</v>
      </c>
      <c r="S97" s="30" t="s">
        <v>715</v>
      </c>
      <c r="T97" s="30"/>
      <c r="U97" s="175">
        <v>20</v>
      </c>
      <c r="V97" s="175">
        <v>30</v>
      </c>
      <c r="W97" s="30" t="s">
        <v>712</v>
      </c>
      <c r="X97" s="30"/>
      <c r="Y97" s="29" t="s">
        <v>56</v>
      </c>
      <c r="Z97" s="76">
        <v>30</v>
      </c>
      <c r="AA97" s="286">
        <v>1</v>
      </c>
      <c r="AB97" s="13" t="s">
        <v>1278</v>
      </c>
    </row>
    <row r="98" spans="1:64" s="103" customFormat="1" ht="86.25" customHeight="1" x14ac:dyDescent="0.25">
      <c r="A98" s="29">
        <v>748</v>
      </c>
      <c r="B98" s="30" t="s">
        <v>412</v>
      </c>
      <c r="C98" s="30" t="s">
        <v>629</v>
      </c>
      <c r="D98" s="30" t="s">
        <v>630</v>
      </c>
      <c r="E98" s="30" t="s">
        <v>92</v>
      </c>
      <c r="F98" s="30" t="s">
        <v>147</v>
      </c>
      <c r="G98" s="30" t="s">
        <v>631</v>
      </c>
      <c r="H98" s="250" t="s">
        <v>445</v>
      </c>
      <c r="I98" s="30" t="s">
        <v>657</v>
      </c>
      <c r="J98" s="29" t="s">
        <v>447</v>
      </c>
      <c r="K98" s="29"/>
      <c r="L98" s="29"/>
      <c r="M98" s="29"/>
      <c r="N98" s="29"/>
      <c r="O98" s="76"/>
      <c r="P98" s="291"/>
      <c r="Q98" s="13"/>
      <c r="R98" s="30" t="s">
        <v>633</v>
      </c>
      <c r="S98" s="30" t="s">
        <v>716</v>
      </c>
      <c r="T98" s="30" t="s">
        <v>711</v>
      </c>
      <c r="U98" s="175">
        <v>42</v>
      </c>
      <c r="V98" s="175">
        <f>+U98+35</f>
        <v>77</v>
      </c>
      <c r="W98" s="30" t="s">
        <v>712</v>
      </c>
      <c r="X98" s="30" t="s">
        <v>713</v>
      </c>
      <c r="Y98" s="29" t="s">
        <v>56</v>
      </c>
      <c r="Z98" s="76">
        <v>77</v>
      </c>
      <c r="AA98" s="286">
        <v>1</v>
      </c>
      <c r="AB98" s="13" t="s">
        <v>1279</v>
      </c>
    </row>
    <row r="99" spans="1:64" s="181" customFormat="1" ht="263.25" customHeight="1" x14ac:dyDescent="0.25">
      <c r="A99" s="29">
        <v>752</v>
      </c>
      <c r="B99" s="30" t="s">
        <v>412</v>
      </c>
      <c r="C99" s="30" t="s">
        <v>629</v>
      </c>
      <c r="D99" s="30" t="s">
        <v>630</v>
      </c>
      <c r="E99" s="30" t="s">
        <v>92</v>
      </c>
      <c r="F99" s="30" t="s">
        <v>147</v>
      </c>
      <c r="G99" s="30" t="s">
        <v>718</v>
      </c>
      <c r="H99" s="30" t="s">
        <v>574</v>
      </c>
      <c r="I99" s="30" t="s">
        <v>719</v>
      </c>
      <c r="J99" s="29" t="s">
        <v>447</v>
      </c>
      <c r="K99" s="174" t="s">
        <v>658</v>
      </c>
      <c r="L99" s="29">
        <v>4.2000000000000003E-2</v>
      </c>
      <c r="M99" s="29">
        <v>5.1999999999999998E-2</v>
      </c>
      <c r="N99" s="29">
        <v>4.8000000000000001E-2</v>
      </c>
      <c r="O99" s="180"/>
      <c r="P99" s="293"/>
      <c r="Q99" s="13" t="s">
        <v>1274</v>
      </c>
      <c r="R99" s="30" t="s">
        <v>633</v>
      </c>
      <c r="S99" s="30" t="s">
        <v>720</v>
      </c>
      <c r="T99" s="30" t="s">
        <v>711</v>
      </c>
      <c r="U99" s="175">
        <v>38500</v>
      </c>
      <c r="V99" s="175">
        <f>+U99+190000</f>
        <v>228500</v>
      </c>
      <c r="W99" s="30" t="s">
        <v>721</v>
      </c>
      <c r="X99" s="30" t="s">
        <v>722</v>
      </c>
      <c r="Y99" s="29" t="s">
        <v>56</v>
      </c>
      <c r="Z99" s="76">
        <v>51526</v>
      </c>
      <c r="AA99" s="286">
        <v>6.8557894736842109E-2</v>
      </c>
      <c r="AB99" s="13" t="s">
        <v>723</v>
      </c>
      <c r="AC99" s="177"/>
      <c r="AD99" s="177"/>
      <c r="AE99" s="177"/>
      <c r="AF99" s="177"/>
      <c r="AG99" s="177"/>
      <c r="AH99" s="177"/>
      <c r="AI99" s="177"/>
      <c r="AJ99" s="177"/>
      <c r="AK99" s="177"/>
      <c r="AL99" s="177"/>
      <c r="AM99" s="177"/>
      <c r="AN99" s="177"/>
      <c r="AO99" s="177"/>
      <c r="AP99" s="177"/>
      <c r="AQ99" s="177"/>
      <c r="AR99" s="177"/>
      <c r="AS99" s="177"/>
      <c r="AT99" s="177"/>
      <c r="AU99" s="177"/>
      <c r="AV99" s="177"/>
      <c r="AW99" s="177"/>
      <c r="AX99" s="177"/>
      <c r="AY99" s="177"/>
      <c r="AZ99" s="177"/>
      <c r="BA99" s="177"/>
      <c r="BB99" s="177"/>
      <c r="BC99" s="177"/>
      <c r="BD99" s="177"/>
      <c r="BE99" s="177"/>
      <c r="BF99" s="177"/>
      <c r="BG99" s="177"/>
      <c r="BH99" s="177"/>
      <c r="BI99" s="177"/>
      <c r="BJ99" s="177"/>
      <c r="BK99" s="177"/>
      <c r="BL99" s="177"/>
    </row>
    <row r="100" spans="1:64" s="212" customFormat="1" ht="90" customHeight="1" x14ac:dyDescent="0.2">
      <c r="A100" s="205">
        <v>986</v>
      </c>
      <c r="B100" s="206" t="s">
        <v>833</v>
      </c>
      <c r="C100" s="206" t="s">
        <v>882</v>
      </c>
      <c r="D100" s="206" t="s">
        <v>883</v>
      </c>
      <c r="E100" s="206" t="s">
        <v>92</v>
      </c>
      <c r="F100" s="207" t="s">
        <v>147</v>
      </c>
      <c r="G100" s="207" t="s">
        <v>884</v>
      </c>
      <c r="H100" s="159" t="s">
        <v>885</v>
      </c>
      <c r="I100" s="206" t="s">
        <v>886</v>
      </c>
      <c r="J100" s="206" t="s">
        <v>887</v>
      </c>
      <c r="K100" s="206" t="s">
        <v>211</v>
      </c>
      <c r="L100" s="29">
        <v>0.6</v>
      </c>
      <c r="M100" s="29">
        <v>0.4</v>
      </c>
      <c r="N100" s="29">
        <v>0.48</v>
      </c>
      <c r="O100" s="211">
        <v>0.48</v>
      </c>
      <c r="P100" s="211">
        <v>1</v>
      </c>
      <c r="Q100" s="211" t="s">
        <v>1316</v>
      </c>
      <c r="R100" s="210" t="s">
        <v>888</v>
      </c>
      <c r="S100" s="206" t="s">
        <v>889</v>
      </c>
      <c r="T100" s="210" t="s">
        <v>890</v>
      </c>
      <c r="U100" s="171">
        <v>0</v>
      </c>
      <c r="V100" s="171">
        <v>70</v>
      </c>
      <c r="W100" s="153"/>
      <c r="X100" s="210" t="s">
        <v>891</v>
      </c>
      <c r="Y100" s="210" t="s">
        <v>56</v>
      </c>
      <c r="Z100" s="156">
        <v>70</v>
      </c>
      <c r="AA100" s="289">
        <v>1</v>
      </c>
      <c r="AB100" s="211" t="s">
        <v>1317</v>
      </c>
    </row>
    <row r="101" spans="1:64" s="212" customFormat="1" ht="91.5" customHeight="1" x14ac:dyDescent="0.2">
      <c r="A101" s="205">
        <v>987</v>
      </c>
      <c r="B101" s="206" t="s">
        <v>833</v>
      </c>
      <c r="C101" s="206" t="s">
        <v>882</v>
      </c>
      <c r="D101" s="206" t="s">
        <v>883</v>
      </c>
      <c r="E101" s="206" t="s">
        <v>92</v>
      </c>
      <c r="F101" s="207" t="s">
        <v>147</v>
      </c>
      <c r="G101" s="207" t="s">
        <v>884</v>
      </c>
      <c r="H101" s="159" t="s">
        <v>885</v>
      </c>
      <c r="I101" s="206"/>
      <c r="J101" s="206" t="s">
        <v>447</v>
      </c>
      <c r="K101" s="206"/>
      <c r="L101" s="208"/>
      <c r="M101" s="29"/>
      <c r="N101" s="29"/>
      <c r="O101" s="211"/>
      <c r="P101" s="211"/>
      <c r="Q101" s="211"/>
      <c r="R101" s="210" t="s">
        <v>888</v>
      </c>
      <c r="S101" s="206" t="s">
        <v>892</v>
      </c>
      <c r="T101" s="210" t="s">
        <v>890</v>
      </c>
      <c r="U101" s="171">
        <v>0</v>
      </c>
      <c r="V101" s="171">
        <v>70</v>
      </c>
      <c r="W101" s="153"/>
      <c r="X101" s="210" t="s">
        <v>893</v>
      </c>
      <c r="Y101" s="210" t="s">
        <v>56</v>
      </c>
      <c r="Z101" s="156">
        <v>70</v>
      </c>
      <c r="AA101" s="289">
        <v>1</v>
      </c>
      <c r="AB101" s="211" t="s">
        <v>1318</v>
      </c>
    </row>
    <row r="102" spans="1:64" s="212" customFormat="1" ht="106.5" customHeight="1" x14ac:dyDescent="0.2">
      <c r="A102" s="205">
        <v>995</v>
      </c>
      <c r="B102" s="206" t="s">
        <v>833</v>
      </c>
      <c r="C102" s="206" t="s">
        <v>882</v>
      </c>
      <c r="D102" s="206" t="s">
        <v>883</v>
      </c>
      <c r="E102" s="206" t="s">
        <v>92</v>
      </c>
      <c r="F102" s="207" t="s">
        <v>147</v>
      </c>
      <c r="G102" s="207" t="s">
        <v>884</v>
      </c>
      <c r="H102" s="159" t="s">
        <v>885</v>
      </c>
      <c r="I102" s="206"/>
      <c r="J102" s="206" t="s">
        <v>447</v>
      </c>
      <c r="K102" s="206"/>
      <c r="L102" s="213"/>
      <c r="M102" s="29"/>
      <c r="N102" s="29"/>
      <c r="O102" s="211"/>
      <c r="P102" s="211"/>
      <c r="Q102" s="211"/>
      <c r="R102" s="210" t="s">
        <v>894</v>
      </c>
      <c r="S102" s="206" t="s">
        <v>895</v>
      </c>
      <c r="T102" s="210" t="s">
        <v>890</v>
      </c>
      <c r="U102" s="171"/>
      <c r="V102" s="171">
        <v>53</v>
      </c>
      <c r="W102" s="210"/>
      <c r="X102" s="210" t="s">
        <v>896</v>
      </c>
      <c r="Y102" s="210" t="s">
        <v>56</v>
      </c>
      <c r="Z102" s="156">
        <v>53</v>
      </c>
      <c r="AA102" s="289">
        <v>1</v>
      </c>
      <c r="AB102" s="211"/>
    </row>
    <row r="103" spans="1:64" s="212" customFormat="1" ht="135" x14ac:dyDescent="0.2">
      <c r="A103" s="215">
        <v>1012</v>
      </c>
      <c r="B103" s="216" t="s">
        <v>833</v>
      </c>
      <c r="C103" s="216" t="s">
        <v>882</v>
      </c>
      <c r="D103" s="216" t="s">
        <v>897</v>
      </c>
      <c r="E103" s="216" t="s">
        <v>92</v>
      </c>
      <c r="F103" s="217" t="s">
        <v>147</v>
      </c>
      <c r="G103" s="217" t="s">
        <v>884</v>
      </c>
      <c r="H103" s="141" t="s">
        <v>885</v>
      </c>
      <c r="I103" s="218" t="s">
        <v>898</v>
      </c>
      <c r="J103" s="216" t="s">
        <v>447</v>
      </c>
      <c r="K103" s="216" t="s">
        <v>258</v>
      </c>
      <c r="L103" s="219">
        <v>0.6</v>
      </c>
      <c r="M103" s="29">
        <v>0.52800000000000002</v>
      </c>
      <c r="N103" s="29">
        <v>0.55600000000000005</v>
      </c>
      <c r="O103" s="222"/>
      <c r="P103" s="222"/>
      <c r="Q103" s="222" t="s">
        <v>1319</v>
      </c>
      <c r="R103" s="221" t="s">
        <v>899</v>
      </c>
      <c r="S103" s="216" t="s">
        <v>900</v>
      </c>
      <c r="T103" s="221" t="s">
        <v>890</v>
      </c>
      <c r="U103" s="223"/>
      <c r="V103" s="224">
        <v>79</v>
      </c>
      <c r="W103" s="147" t="s">
        <v>901</v>
      </c>
      <c r="X103" s="221" t="s">
        <v>902</v>
      </c>
      <c r="Y103" s="220" t="s">
        <v>240</v>
      </c>
      <c r="Z103" s="135">
        <v>79</v>
      </c>
      <c r="AA103" s="278">
        <v>1</v>
      </c>
      <c r="AB103" s="222" t="s">
        <v>1322</v>
      </c>
    </row>
    <row r="104" spans="1:64" s="212" customFormat="1" ht="90" x14ac:dyDescent="0.2">
      <c r="A104" s="215">
        <v>1013</v>
      </c>
      <c r="B104" s="216" t="s">
        <v>833</v>
      </c>
      <c r="C104" s="216" t="s">
        <v>882</v>
      </c>
      <c r="D104" s="216" t="s">
        <v>897</v>
      </c>
      <c r="E104" s="216" t="s">
        <v>92</v>
      </c>
      <c r="F104" s="217" t="s">
        <v>147</v>
      </c>
      <c r="G104" s="217" t="s">
        <v>884</v>
      </c>
      <c r="H104" s="141" t="s">
        <v>885</v>
      </c>
      <c r="I104" s="216"/>
      <c r="J104" s="216"/>
      <c r="K104" s="216"/>
      <c r="L104" s="225"/>
      <c r="M104" s="29"/>
      <c r="N104" s="29"/>
      <c r="O104" s="222"/>
      <c r="P104" s="222"/>
      <c r="Q104" s="222"/>
      <c r="R104" s="221" t="s">
        <v>899</v>
      </c>
      <c r="S104" s="216" t="s">
        <v>903</v>
      </c>
      <c r="T104" s="221" t="s">
        <v>890</v>
      </c>
      <c r="U104" s="223"/>
      <c r="V104" s="224">
        <v>3</v>
      </c>
      <c r="W104" s="147" t="s">
        <v>904</v>
      </c>
      <c r="X104" s="221" t="s">
        <v>902</v>
      </c>
      <c r="Y104" s="220" t="s">
        <v>240</v>
      </c>
      <c r="Z104" s="135">
        <v>3</v>
      </c>
      <c r="AA104" s="278">
        <v>1</v>
      </c>
      <c r="AB104" s="222" t="s">
        <v>1323</v>
      </c>
    </row>
    <row r="105" spans="1:64" s="212" customFormat="1" ht="135" x14ac:dyDescent="0.2">
      <c r="A105" s="215">
        <v>1014</v>
      </c>
      <c r="B105" s="216" t="s">
        <v>833</v>
      </c>
      <c r="C105" s="216" t="s">
        <v>882</v>
      </c>
      <c r="D105" s="216" t="s">
        <v>897</v>
      </c>
      <c r="E105" s="216" t="s">
        <v>92</v>
      </c>
      <c r="F105" s="217" t="s">
        <v>147</v>
      </c>
      <c r="G105" s="217" t="s">
        <v>884</v>
      </c>
      <c r="H105" s="141" t="s">
        <v>885</v>
      </c>
      <c r="I105" s="226" t="s">
        <v>905</v>
      </c>
      <c r="J105" s="216" t="s">
        <v>447</v>
      </c>
      <c r="K105" s="216" t="s">
        <v>258</v>
      </c>
      <c r="L105" s="219">
        <v>0.26</v>
      </c>
      <c r="M105" s="29">
        <v>0.22</v>
      </c>
      <c r="N105" s="29">
        <v>0.22500000000000001</v>
      </c>
      <c r="O105" s="222"/>
      <c r="P105" s="222"/>
      <c r="Q105" s="222" t="s">
        <v>1320</v>
      </c>
      <c r="R105" s="221" t="s">
        <v>906</v>
      </c>
      <c r="S105" s="216" t="s">
        <v>907</v>
      </c>
      <c r="T105" s="221" t="s">
        <v>890</v>
      </c>
      <c r="U105" s="223">
        <v>0</v>
      </c>
      <c r="V105" s="224">
        <v>100</v>
      </c>
      <c r="W105" s="221"/>
      <c r="X105" s="221" t="s">
        <v>908</v>
      </c>
      <c r="Y105" s="220" t="s">
        <v>240</v>
      </c>
      <c r="Z105" s="135">
        <v>100</v>
      </c>
      <c r="AA105" s="278">
        <v>1</v>
      </c>
      <c r="AB105" s="222" t="s">
        <v>1324</v>
      </c>
    </row>
    <row r="106" spans="1:64" s="212" customFormat="1" ht="90" x14ac:dyDescent="0.2">
      <c r="A106" s="215">
        <v>1015</v>
      </c>
      <c r="B106" s="216" t="s">
        <v>833</v>
      </c>
      <c r="C106" s="216" t="s">
        <v>882</v>
      </c>
      <c r="D106" s="216" t="s">
        <v>897</v>
      </c>
      <c r="E106" s="216" t="s">
        <v>92</v>
      </c>
      <c r="F106" s="217" t="s">
        <v>147</v>
      </c>
      <c r="G106" s="217" t="s">
        <v>884</v>
      </c>
      <c r="H106" s="141" t="s">
        <v>885</v>
      </c>
      <c r="I106" s="216"/>
      <c r="J106" s="216"/>
      <c r="K106" s="216"/>
      <c r="L106" s="225"/>
      <c r="M106" s="29"/>
      <c r="N106" s="29"/>
      <c r="O106" s="222"/>
      <c r="P106" s="222"/>
      <c r="Q106" s="222"/>
      <c r="R106" s="221" t="s">
        <v>909</v>
      </c>
      <c r="S106" s="216" t="s">
        <v>910</v>
      </c>
      <c r="T106" s="221" t="s">
        <v>911</v>
      </c>
      <c r="U106" s="223">
        <v>0</v>
      </c>
      <c r="V106" s="228">
        <v>61</v>
      </c>
      <c r="W106" s="221" t="s">
        <v>912</v>
      </c>
      <c r="X106" s="221" t="s">
        <v>913</v>
      </c>
      <c r="Y106" s="220" t="s">
        <v>240</v>
      </c>
      <c r="Z106" s="135">
        <v>61</v>
      </c>
      <c r="AA106" s="278">
        <v>1</v>
      </c>
      <c r="AB106" s="222" t="s">
        <v>1325</v>
      </c>
    </row>
    <row r="107" spans="1:64" s="214" customFormat="1" ht="150" x14ac:dyDescent="0.2">
      <c r="A107" s="215">
        <v>1016</v>
      </c>
      <c r="B107" s="216" t="s">
        <v>833</v>
      </c>
      <c r="C107" s="216" t="s">
        <v>882</v>
      </c>
      <c r="D107" s="216" t="s">
        <v>897</v>
      </c>
      <c r="E107" s="216" t="s">
        <v>92</v>
      </c>
      <c r="F107" s="217" t="s">
        <v>147</v>
      </c>
      <c r="G107" s="217" t="s">
        <v>884</v>
      </c>
      <c r="H107" s="141" t="s">
        <v>885</v>
      </c>
      <c r="I107" s="216"/>
      <c r="J107" s="216" t="s">
        <v>447</v>
      </c>
      <c r="K107" s="216"/>
      <c r="L107" s="225"/>
      <c r="M107" s="216"/>
      <c r="N107" s="221"/>
      <c r="O107" s="222"/>
      <c r="P107" s="222"/>
      <c r="Q107" s="222"/>
      <c r="R107" s="221" t="s">
        <v>906</v>
      </c>
      <c r="S107" s="216" t="s">
        <v>914</v>
      </c>
      <c r="T107" s="221" t="s">
        <v>890</v>
      </c>
      <c r="U107" s="223">
        <v>0</v>
      </c>
      <c r="V107" s="224">
        <v>1</v>
      </c>
      <c r="W107" s="221"/>
      <c r="X107" s="221" t="s">
        <v>915</v>
      </c>
      <c r="Y107" s="220" t="s">
        <v>56</v>
      </c>
      <c r="Z107" s="135">
        <v>1</v>
      </c>
      <c r="AA107" s="278">
        <v>1</v>
      </c>
      <c r="AB107" s="222" t="s">
        <v>1326</v>
      </c>
    </row>
    <row r="108" spans="1:64" s="212" customFormat="1" ht="90" x14ac:dyDescent="0.2">
      <c r="A108" s="215">
        <v>1018</v>
      </c>
      <c r="B108" s="216" t="s">
        <v>833</v>
      </c>
      <c r="C108" s="216" t="s">
        <v>882</v>
      </c>
      <c r="D108" s="216" t="s">
        <v>897</v>
      </c>
      <c r="E108" s="216" t="s">
        <v>92</v>
      </c>
      <c r="F108" s="217" t="s">
        <v>147</v>
      </c>
      <c r="G108" s="217" t="s">
        <v>884</v>
      </c>
      <c r="H108" s="141" t="s">
        <v>885</v>
      </c>
      <c r="I108" s="216"/>
      <c r="J108" s="216"/>
      <c r="K108" s="216"/>
      <c r="L108" s="225"/>
      <c r="M108" s="216"/>
      <c r="N108" s="221"/>
      <c r="O108" s="222"/>
      <c r="P108" s="222"/>
      <c r="Q108" s="222"/>
      <c r="R108" s="221" t="s">
        <v>916</v>
      </c>
      <c r="S108" s="216" t="s">
        <v>917</v>
      </c>
      <c r="T108" s="221" t="s">
        <v>890</v>
      </c>
      <c r="U108" s="223">
        <v>0</v>
      </c>
      <c r="V108" s="229">
        <v>4000</v>
      </c>
      <c r="W108" s="221"/>
      <c r="X108" s="221" t="s">
        <v>918</v>
      </c>
      <c r="Y108" s="220" t="s">
        <v>56</v>
      </c>
      <c r="Z108" s="222">
        <v>3666</v>
      </c>
      <c r="AA108" s="222">
        <v>0.91649999999999998</v>
      </c>
      <c r="AB108" s="222" t="s">
        <v>1327</v>
      </c>
    </row>
    <row r="109" spans="1:64" s="212" customFormat="1" ht="90" x14ac:dyDescent="0.2">
      <c r="A109" s="215">
        <v>1020</v>
      </c>
      <c r="B109" s="216" t="s">
        <v>833</v>
      </c>
      <c r="C109" s="216" t="s">
        <v>882</v>
      </c>
      <c r="D109" s="216" t="s">
        <v>897</v>
      </c>
      <c r="E109" s="216" t="s">
        <v>92</v>
      </c>
      <c r="F109" s="217" t="s">
        <v>147</v>
      </c>
      <c r="G109" s="217" t="s">
        <v>884</v>
      </c>
      <c r="H109" s="141" t="s">
        <v>885</v>
      </c>
      <c r="I109" s="216"/>
      <c r="J109" s="216"/>
      <c r="K109" s="216"/>
      <c r="L109" s="230">
        <v>7.8E-2</v>
      </c>
      <c r="M109" s="227">
        <v>0.09</v>
      </c>
      <c r="N109" s="220"/>
      <c r="O109" s="222"/>
      <c r="P109" s="222"/>
      <c r="Q109" s="222" t="s">
        <v>1321</v>
      </c>
      <c r="R109" s="221" t="s">
        <v>916</v>
      </c>
      <c r="S109" s="216" t="s">
        <v>919</v>
      </c>
      <c r="T109" s="221" t="s">
        <v>421</v>
      </c>
      <c r="U109" s="223"/>
      <c r="V109" s="229">
        <v>84794</v>
      </c>
      <c r="W109" s="221" t="s">
        <v>920</v>
      </c>
      <c r="X109" s="221" t="s">
        <v>918</v>
      </c>
      <c r="Y109" s="220" t="s">
        <v>56</v>
      </c>
      <c r="Z109" s="222">
        <v>75131</v>
      </c>
      <c r="AA109" s="222">
        <v>0.8860414651980093</v>
      </c>
      <c r="AB109" s="222" t="s">
        <v>1328</v>
      </c>
    </row>
    <row r="110" spans="1:64" s="212" customFormat="1" ht="165" x14ac:dyDescent="0.2">
      <c r="A110" s="215">
        <v>1027</v>
      </c>
      <c r="B110" s="216" t="s">
        <v>833</v>
      </c>
      <c r="C110" s="216" t="s">
        <v>882</v>
      </c>
      <c r="D110" s="216" t="s">
        <v>897</v>
      </c>
      <c r="E110" s="216" t="s">
        <v>92</v>
      </c>
      <c r="F110" s="217" t="s">
        <v>147</v>
      </c>
      <c r="G110" s="217" t="s">
        <v>884</v>
      </c>
      <c r="H110" s="141" t="s">
        <v>885</v>
      </c>
      <c r="I110" s="216"/>
      <c r="J110" s="216" t="s">
        <v>447</v>
      </c>
      <c r="K110" s="216"/>
      <c r="L110" s="225"/>
      <c r="M110" s="216"/>
      <c r="N110" s="221"/>
      <c r="O110" s="222"/>
      <c r="P110" s="222"/>
      <c r="Q110" s="222"/>
      <c r="R110" s="221" t="s">
        <v>906</v>
      </c>
      <c r="S110" s="216" t="s">
        <v>921</v>
      </c>
      <c r="T110" s="221" t="s">
        <v>890</v>
      </c>
      <c r="U110" s="223"/>
      <c r="V110" s="224">
        <v>1</v>
      </c>
      <c r="W110" s="221"/>
      <c r="X110" s="221" t="s">
        <v>922</v>
      </c>
      <c r="Y110" s="220" t="s">
        <v>258</v>
      </c>
      <c r="Z110" s="135">
        <v>1</v>
      </c>
      <c r="AA110" s="278">
        <v>1</v>
      </c>
      <c r="AB110" s="222" t="s">
        <v>1329</v>
      </c>
    </row>
    <row r="111" spans="1:64" s="288" customFormat="1" ht="90" x14ac:dyDescent="0.2">
      <c r="A111" s="215">
        <v>1033</v>
      </c>
      <c r="B111" s="216" t="s">
        <v>833</v>
      </c>
      <c r="C111" s="216" t="s">
        <v>882</v>
      </c>
      <c r="D111" s="216" t="s">
        <v>897</v>
      </c>
      <c r="E111" s="216" t="s">
        <v>92</v>
      </c>
      <c r="F111" s="217" t="s">
        <v>147</v>
      </c>
      <c r="G111" s="217" t="s">
        <v>884</v>
      </c>
      <c r="H111" s="141" t="s">
        <v>885</v>
      </c>
      <c r="I111" s="216"/>
      <c r="J111" s="216" t="s">
        <v>447</v>
      </c>
      <c r="K111" s="216"/>
      <c r="L111" s="225"/>
      <c r="M111" s="216"/>
      <c r="N111" s="221"/>
      <c r="O111" s="222"/>
      <c r="P111" s="222"/>
      <c r="Q111" s="222"/>
      <c r="R111" s="221" t="s">
        <v>906</v>
      </c>
      <c r="S111" s="216" t="s">
        <v>924</v>
      </c>
      <c r="T111" s="221" t="s">
        <v>890</v>
      </c>
      <c r="U111" s="223"/>
      <c r="V111" s="224">
        <v>25</v>
      </c>
      <c r="W111" s="221"/>
      <c r="X111" s="221" t="s">
        <v>925</v>
      </c>
      <c r="Y111" s="220" t="s">
        <v>167</v>
      </c>
      <c r="Z111" s="135">
        <v>33</v>
      </c>
      <c r="AA111" s="278">
        <v>1.32</v>
      </c>
      <c r="AB111" s="222" t="s">
        <v>1330</v>
      </c>
    </row>
    <row r="112" spans="1:64" s="288" customFormat="1" ht="135" x14ac:dyDescent="0.2">
      <c r="A112" s="215">
        <v>1035</v>
      </c>
      <c r="B112" s="216" t="s">
        <v>833</v>
      </c>
      <c r="C112" s="216" t="s">
        <v>882</v>
      </c>
      <c r="D112" s="216" t="s">
        <v>897</v>
      </c>
      <c r="E112" s="216" t="s">
        <v>92</v>
      </c>
      <c r="F112" s="217" t="s">
        <v>147</v>
      </c>
      <c r="G112" s="217" t="s">
        <v>884</v>
      </c>
      <c r="H112" s="141" t="s">
        <v>885</v>
      </c>
      <c r="I112" s="216"/>
      <c r="J112" s="216"/>
      <c r="K112" s="216"/>
      <c r="L112" s="225"/>
      <c r="M112" s="216"/>
      <c r="N112" s="221"/>
      <c r="O112" s="222"/>
      <c r="P112" s="222"/>
      <c r="Q112" s="222"/>
      <c r="R112" s="221" t="s">
        <v>926</v>
      </c>
      <c r="S112" s="216" t="s">
        <v>927</v>
      </c>
      <c r="T112" s="221" t="s">
        <v>890</v>
      </c>
      <c r="U112" s="223"/>
      <c r="V112" s="229">
        <v>1</v>
      </c>
      <c r="W112" s="221"/>
      <c r="X112" s="221" t="s">
        <v>915</v>
      </c>
      <c r="Y112" s="220" t="s">
        <v>56</v>
      </c>
      <c r="Z112" s="135">
        <v>1</v>
      </c>
      <c r="AA112" s="278">
        <v>1</v>
      </c>
      <c r="AB112" s="222" t="s">
        <v>1331</v>
      </c>
    </row>
    <row r="113" spans="1:28" s="288" customFormat="1" ht="71.25" x14ac:dyDescent="0.2">
      <c r="A113" s="205">
        <v>1076</v>
      </c>
      <c r="B113" s="206" t="s">
        <v>833</v>
      </c>
      <c r="C113" s="206" t="s">
        <v>882</v>
      </c>
      <c r="D113" s="206" t="s">
        <v>897</v>
      </c>
      <c r="E113" s="206" t="s">
        <v>92</v>
      </c>
      <c r="F113" s="207" t="s">
        <v>147</v>
      </c>
      <c r="G113" s="207" t="s">
        <v>884</v>
      </c>
      <c r="H113" s="159" t="s">
        <v>885</v>
      </c>
      <c r="I113" s="206"/>
      <c r="J113" s="231"/>
      <c r="K113" s="231"/>
      <c r="L113" s="231"/>
      <c r="M113" s="231"/>
      <c r="N113" s="231"/>
      <c r="O113" s="158"/>
      <c r="P113" s="158"/>
      <c r="Q113" s="158"/>
      <c r="R113" s="206" t="s">
        <v>923</v>
      </c>
      <c r="S113" s="206" t="s">
        <v>928</v>
      </c>
      <c r="T113" s="210" t="s">
        <v>890</v>
      </c>
      <c r="U113" s="232"/>
      <c r="V113" s="233">
        <v>840</v>
      </c>
      <c r="W113" s="234" t="s">
        <v>929</v>
      </c>
      <c r="X113" s="234" t="s">
        <v>930</v>
      </c>
      <c r="Y113" s="220" t="s">
        <v>211</v>
      </c>
      <c r="Z113" s="156">
        <v>818</v>
      </c>
      <c r="AA113" s="289">
        <v>0.97380952380952379</v>
      </c>
      <c r="AB113" s="301" t="s">
        <v>1332</v>
      </c>
    </row>
    <row r="114" spans="1:28" s="288" customFormat="1" ht="71.25" x14ac:dyDescent="0.2">
      <c r="A114" s="205">
        <v>1077</v>
      </c>
      <c r="B114" s="206" t="s">
        <v>833</v>
      </c>
      <c r="C114" s="206" t="s">
        <v>882</v>
      </c>
      <c r="D114" s="206" t="s">
        <v>897</v>
      </c>
      <c r="E114" s="206" t="s">
        <v>92</v>
      </c>
      <c r="F114" s="207" t="s">
        <v>147</v>
      </c>
      <c r="G114" s="207" t="s">
        <v>884</v>
      </c>
      <c r="H114" s="159" t="s">
        <v>885</v>
      </c>
      <c r="I114" s="206"/>
      <c r="J114" s="231"/>
      <c r="K114" s="231"/>
      <c r="L114" s="231"/>
      <c r="M114" s="231"/>
      <c r="N114" s="231"/>
      <c r="O114" s="158"/>
      <c r="P114" s="158"/>
      <c r="Q114" s="158"/>
      <c r="R114" s="206" t="s">
        <v>923</v>
      </c>
      <c r="S114" s="206" t="s">
        <v>931</v>
      </c>
      <c r="T114" s="168"/>
      <c r="U114" s="232"/>
      <c r="V114" s="233">
        <v>1</v>
      </c>
      <c r="W114" s="234" t="s">
        <v>932</v>
      </c>
      <c r="X114" s="234" t="s">
        <v>933</v>
      </c>
      <c r="Y114" s="220" t="s">
        <v>211</v>
      </c>
      <c r="Z114" s="156">
        <v>1</v>
      </c>
      <c r="AA114" s="289">
        <v>1</v>
      </c>
      <c r="AB114" s="301" t="s">
        <v>1333</v>
      </c>
    </row>
    <row r="115" spans="1:28" s="288" customFormat="1" ht="71.25" x14ac:dyDescent="0.2">
      <c r="A115" s="205">
        <v>1078</v>
      </c>
      <c r="B115" s="206" t="s">
        <v>833</v>
      </c>
      <c r="C115" s="206" t="s">
        <v>882</v>
      </c>
      <c r="D115" s="206" t="s">
        <v>897</v>
      </c>
      <c r="E115" s="206" t="s">
        <v>92</v>
      </c>
      <c r="F115" s="207" t="s">
        <v>147</v>
      </c>
      <c r="G115" s="207" t="s">
        <v>884</v>
      </c>
      <c r="H115" s="159" t="s">
        <v>885</v>
      </c>
      <c r="I115" s="206"/>
      <c r="J115" s="231"/>
      <c r="K115" s="231"/>
      <c r="L115" s="231"/>
      <c r="M115" s="231"/>
      <c r="N115" s="231"/>
      <c r="O115" s="158"/>
      <c r="P115" s="158"/>
      <c r="Q115" s="158"/>
      <c r="R115" s="206" t="s">
        <v>923</v>
      </c>
      <c r="S115" s="206" t="s">
        <v>934</v>
      </c>
      <c r="T115" s="168"/>
      <c r="U115" s="232"/>
      <c r="V115" s="233">
        <v>5</v>
      </c>
      <c r="W115" s="234" t="s">
        <v>935</v>
      </c>
      <c r="X115" s="234" t="s">
        <v>936</v>
      </c>
      <c r="Y115" s="220" t="s">
        <v>211</v>
      </c>
      <c r="Z115" s="156" t="s">
        <v>227</v>
      </c>
      <c r="AA115" s="289"/>
      <c r="AB115" s="301" t="s">
        <v>1334</v>
      </c>
    </row>
    <row r="116" spans="1:28" s="288" customFormat="1" ht="71.25" x14ac:dyDescent="0.2">
      <c r="A116" s="205">
        <v>1079</v>
      </c>
      <c r="B116" s="206" t="s">
        <v>833</v>
      </c>
      <c r="C116" s="206" t="s">
        <v>882</v>
      </c>
      <c r="D116" s="206" t="s">
        <v>897</v>
      </c>
      <c r="E116" s="206" t="s">
        <v>92</v>
      </c>
      <c r="F116" s="207" t="s">
        <v>147</v>
      </c>
      <c r="G116" s="207" t="s">
        <v>884</v>
      </c>
      <c r="H116" s="159" t="s">
        <v>885</v>
      </c>
      <c r="I116" s="206"/>
      <c r="J116" s="231"/>
      <c r="K116" s="231"/>
      <c r="L116" s="231"/>
      <c r="M116" s="231"/>
      <c r="N116" s="231"/>
      <c r="O116" s="158"/>
      <c r="P116" s="158"/>
      <c r="Q116" s="158"/>
      <c r="R116" s="206" t="s">
        <v>923</v>
      </c>
      <c r="S116" s="206" t="s">
        <v>937</v>
      </c>
      <c r="T116" s="168"/>
      <c r="U116" s="232"/>
      <c r="V116" s="233">
        <v>10</v>
      </c>
      <c r="W116" s="234" t="s">
        <v>938</v>
      </c>
      <c r="X116" s="234" t="s">
        <v>939</v>
      </c>
      <c r="Y116" s="220" t="s">
        <v>211</v>
      </c>
      <c r="Z116" s="156">
        <v>21</v>
      </c>
      <c r="AA116" s="289">
        <v>2.1</v>
      </c>
      <c r="AB116" s="301" t="s">
        <v>1335</v>
      </c>
    </row>
    <row r="117" spans="1:28" s="288" customFormat="1" ht="71.25" x14ac:dyDescent="0.2">
      <c r="A117" s="205">
        <v>1080</v>
      </c>
      <c r="B117" s="206" t="s">
        <v>833</v>
      </c>
      <c r="C117" s="206" t="s">
        <v>882</v>
      </c>
      <c r="D117" s="206" t="s">
        <v>897</v>
      </c>
      <c r="E117" s="206" t="s">
        <v>92</v>
      </c>
      <c r="F117" s="207" t="s">
        <v>147</v>
      </c>
      <c r="G117" s="207" t="s">
        <v>884</v>
      </c>
      <c r="H117" s="159" t="s">
        <v>885</v>
      </c>
      <c r="I117" s="206"/>
      <c r="J117" s="231"/>
      <c r="K117" s="231"/>
      <c r="L117" s="231"/>
      <c r="M117" s="231"/>
      <c r="N117" s="231"/>
      <c r="O117" s="158"/>
      <c r="P117" s="158"/>
      <c r="Q117" s="158"/>
      <c r="R117" s="206" t="s">
        <v>923</v>
      </c>
      <c r="S117" s="206" t="s">
        <v>940</v>
      </c>
      <c r="T117" s="210" t="s">
        <v>890</v>
      </c>
      <c r="U117" s="232"/>
      <c r="V117" s="233">
        <v>2000</v>
      </c>
      <c r="W117" s="234" t="s">
        <v>941</v>
      </c>
      <c r="X117" s="234" t="s">
        <v>939</v>
      </c>
      <c r="Y117" s="220" t="s">
        <v>211</v>
      </c>
      <c r="Z117" s="156">
        <v>2000</v>
      </c>
      <c r="AA117" s="289">
        <v>1</v>
      </c>
      <c r="AB117" s="301" t="s">
        <v>1336</v>
      </c>
    </row>
    <row r="118" spans="1:28" s="288" customFormat="1" ht="71.25" x14ac:dyDescent="0.2">
      <c r="A118" s="205">
        <v>1081</v>
      </c>
      <c r="B118" s="206" t="s">
        <v>833</v>
      </c>
      <c r="C118" s="206" t="s">
        <v>882</v>
      </c>
      <c r="D118" s="206" t="s">
        <v>897</v>
      </c>
      <c r="E118" s="206" t="s">
        <v>92</v>
      </c>
      <c r="F118" s="207" t="s">
        <v>147</v>
      </c>
      <c r="G118" s="207" t="s">
        <v>884</v>
      </c>
      <c r="H118" s="159" t="s">
        <v>885</v>
      </c>
      <c r="I118" s="206"/>
      <c r="J118" s="231"/>
      <c r="K118" s="231"/>
      <c r="L118" s="231"/>
      <c r="M118" s="231"/>
      <c r="N118" s="231"/>
      <c r="O118" s="158"/>
      <c r="P118" s="158"/>
      <c r="Q118" s="158"/>
      <c r="R118" s="206" t="s">
        <v>923</v>
      </c>
      <c r="S118" s="206" t="s">
        <v>942</v>
      </c>
      <c r="T118" s="168"/>
      <c r="U118" s="232"/>
      <c r="V118" s="233">
        <v>2500</v>
      </c>
      <c r="W118" s="234" t="s">
        <v>943</v>
      </c>
      <c r="X118" s="234" t="s">
        <v>939</v>
      </c>
      <c r="Y118" s="220" t="s">
        <v>211</v>
      </c>
      <c r="Z118" s="156">
        <v>2559</v>
      </c>
      <c r="AA118" s="289">
        <v>1.0236000000000001</v>
      </c>
      <c r="AB118" s="301" t="s">
        <v>1337</v>
      </c>
    </row>
    <row r="119" spans="1:28" s="288" customFormat="1" ht="85.5" x14ac:dyDescent="0.2">
      <c r="A119" s="205">
        <v>1082</v>
      </c>
      <c r="B119" s="206" t="s">
        <v>833</v>
      </c>
      <c r="C119" s="206" t="s">
        <v>882</v>
      </c>
      <c r="D119" s="206" t="s">
        <v>897</v>
      </c>
      <c r="E119" s="206" t="s">
        <v>92</v>
      </c>
      <c r="F119" s="207" t="s">
        <v>147</v>
      </c>
      <c r="G119" s="207" t="s">
        <v>884</v>
      </c>
      <c r="H119" s="159" t="s">
        <v>885</v>
      </c>
      <c r="I119" s="206"/>
      <c r="J119" s="231"/>
      <c r="K119" s="231"/>
      <c r="L119" s="231"/>
      <c r="M119" s="231"/>
      <c r="N119" s="231"/>
      <c r="O119" s="158"/>
      <c r="P119" s="158"/>
      <c r="Q119" s="158"/>
      <c r="R119" s="206" t="s">
        <v>923</v>
      </c>
      <c r="S119" s="206" t="s">
        <v>944</v>
      </c>
      <c r="T119" s="168"/>
      <c r="U119" s="232"/>
      <c r="V119" s="233">
        <v>19</v>
      </c>
      <c r="W119" s="234" t="s">
        <v>945</v>
      </c>
      <c r="X119" s="234" t="s">
        <v>939</v>
      </c>
      <c r="Y119" s="220" t="s">
        <v>211</v>
      </c>
      <c r="Z119" s="156">
        <v>2</v>
      </c>
      <c r="AA119" s="289">
        <v>0.10526315789473684</v>
      </c>
      <c r="AB119" s="301" t="s">
        <v>1338</v>
      </c>
    </row>
    <row r="120" spans="1:28" s="288" customFormat="1" ht="71.25" x14ac:dyDescent="0.2">
      <c r="A120" s="205">
        <v>1083</v>
      </c>
      <c r="B120" s="206" t="s">
        <v>833</v>
      </c>
      <c r="C120" s="206" t="s">
        <v>882</v>
      </c>
      <c r="D120" s="206" t="s">
        <v>897</v>
      </c>
      <c r="E120" s="206" t="s">
        <v>92</v>
      </c>
      <c r="F120" s="207" t="s">
        <v>147</v>
      </c>
      <c r="G120" s="207" t="s">
        <v>884</v>
      </c>
      <c r="H120" s="159" t="s">
        <v>885</v>
      </c>
      <c r="I120" s="206"/>
      <c r="J120" s="231"/>
      <c r="K120" s="231"/>
      <c r="L120" s="231"/>
      <c r="M120" s="231"/>
      <c r="N120" s="231"/>
      <c r="O120" s="158"/>
      <c r="P120" s="158"/>
      <c r="Q120" s="158"/>
      <c r="R120" s="206" t="s">
        <v>923</v>
      </c>
      <c r="S120" s="206" t="s">
        <v>946</v>
      </c>
      <c r="T120" s="168"/>
      <c r="U120" s="232"/>
      <c r="V120" s="233">
        <v>3</v>
      </c>
      <c r="W120" s="234" t="s">
        <v>947</v>
      </c>
      <c r="X120" s="234" t="s">
        <v>939</v>
      </c>
      <c r="Y120" s="220" t="s">
        <v>211</v>
      </c>
      <c r="Z120" s="156">
        <v>1</v>
      </c>
      <c r="AA120" s="289">
        <v>0.33333333333333331</v>
      </c>
      <c r="AB120" s="301" t="s">
        <v>1339</v>
      </c>
    </row>
    <row r="121" spans="1:28" s="288" customFormat="1" ht="71.25" x14ac:dyDescent="0.2">
      <c r="A121" s="205">
        <v>1084</v>
      </c>
      <c r="B121" s="206" t="s">
        <v>833</v>
      </c>
      <c r="C121" s="206" t="s">
        <v>882</v>
      </c>
      <c r="D121" s="206" t="s">
        <v>897</v>
      </c>
      <c r="E121" s="206" t="s">
        <v>92</v>
      </c>
      <c r="F121" s="207" t="s">
        <v>147</v>
      </c>
      <c r="G121" s="207" t="s">
        <v>884</v>
      </c>
      <c r="H121" s="159" t="s">
        <v>885</v>
      </c>
      <c r="I121" s="206"/>
      <c r="J121" s="231"/>
      <c r="K121" s="231"/>
      <c r="L121" s="231"/>
      <c r="M121" s="231"/>
      <c r="N121" s="231"/>
      <c r="O121" s="158"/>
      <c r="P121" s="158"/>
      <c r="Q121" s="158"/>
      <c r="R121" s="206" t="s">
        <v>923</v>
      </c>
      <c r="S121" s="206" t="s">
        <v>948</v>
      </c>
      <c r="T121" s="168"/>
      <c r="U121" s="232"/>
      <c r="V121" s="233">
        <v>500</v>
      </c>
      <c r="W121" s="234" t="s">
        <v>949</v>
      </c>
      <c r="X121" s="234" t="s">
        <v>939</v>
      </c>
      <c r="Y121" s="220" t="s">
        <v>211</v>
      </c>
      <c r="Z121" s="156">
        <v>541</v>
      </c>
      <c r="AA121" s="289">
        <v>1.0820000000000001</v>
      </c>
      <c r="AB121" s="301" t="s">
        <v>1340</v>
      </c>
    </row>
    <row r="122" spans="1:28" s="288" customFormat="1" ht="71.25" x14ac:dyDescent="0.2">
      <c r="A122" s="205">
        <v>1085</v>
      </c>
      <c r="B122" s="206" t="s">
        <v>833</v>
      </c>
      <c r="C122" s="206" t="s">
        <v>882</v>
      </c>
      <c r="D122" s="206" t="s">
        <v>897</v>
      </c>
      <c r="E122" s="206" t="s">
        <v>92</v>
      </c>
      <c r="F122" s="207" t="s">
        <v>147</v>
      </c>
      <c r="G122" s="207" t="s">
        <v>884</v>
      </c>
      <c r="H122" s="159" t="s">
        <v>885</v>
      </c>
      <c r="I122" s="206"/>
      <c r="J122" s="231"/>
      <c r="K122" s="231"/>
      <c r="L122" s="231"/>
      <c r="M122" s="231"/>
      <c r="N122" s="231"/>
      <c r="O122" s="158"/>
      <c r="P122" s="158"/>
      <c r="Q122" s="158"/>
      <c r="R122" s="206" t="s">
        <v>923</v>
      </c>
      <c r="S122" s="206" t="s">
        <v>950</v>
      </c>
      <c r="T122" s="168"/>
      <c r="U122" s="232"/>
      <c r="V122" s="233">
        <v>20000</v>
      </c>
      <c r="W122" s="234" t="s">
        <v>951</v>
      </c>
      <c r="X122" s="234" t="s">
        <v>952</v>
      </c>
      <c r="Y122" s="220" t="s">
        <v>211</v>
      </c>
      <c r="Z122" s="156">
        <v>20000</v>
      </c>
      <c r="AA122" s="289">
        <v>1</v>
      </c>
      <c r="AB122" s="301" t="s">
        <v>1341</v>
      </c>
    </row>
    <row r="123" spans="1:28" s="288" customFormat="1" ht="71.25" x14ac:dyDescent="0.2">
      <c r="A123" s="205">
        <v>1088</v>
      </c>
      <c r="B123" s="206" t="s">
        <v>833</v>
      </c>
      <c r="C123" s="206" t="s">
        <v>882</v>
      </c>
      <c r="D123" s="206" t="s">
        <v>897</v>
      </c>
      <c r="E123" s="206" t="s">
        <v>92</v>
      </c>
      <c r="F123" s="207" t="s">
        <v>147</v>
      </c>
      <c r="G123" s="207" t="s">
        <v>884</v>
      </c>
      <c r="H123" s="159" t="s">
        <v>885</v>
      </c>
      <c r="I123" s="206"/>
      <c r="J123" s="231"/>
      <c r="K123" s="231"/>
      <c r="L123" s="231"/>
      <c r="M123" s="231"/>
      <c r="N123" s="231"/>
      <c r="O123" s="158"/>
      <c r="P123" s="158"/>
      <c r="Q123" s="158"/>
      <c r="R123" s="206" t="s">
        <v>923</v>
      </c>
      <c r="S123" s="206" t="s">
        <v>953</v>
      </c>
      <c r="T123" s="168"/>
      <c r="U123" s="232"/>
      <c r="V123" s="233">
        <v>14158</v>
      </c>
      <c r="W123" s="234" t="s">
        <v>951</v>
      </c>
      <c r="X123" s="234" t="s">
        <v>954</v>
      </c>
      <c r="Y123" s="220" t="s">
        <v>211</v>
      </c>
      <c r="Z123" s="156">
        <v>8464</v>
      </c>
      <c r="AA123" s="289">
        <v>0.59782455149032354</v>
      </c>
      <c r="AB123" s="301" t="s">
        <v>1342</v>
      </c>
    </row>
    <row r="124" spans="1:28" s="288" customFormat="1" ht="71.25" x14ac:dyDescent="0.2">
      <c r="A124" s="205">
        <v>1089</v>
      </c>
      <c r="B124" s="206" t="s">
        <v>833</v>
      </c>
      <c r="C124" s="206" t="s">
        <v>882</v>
      </c>
      <c r="D124" s="206" t="s">
        <v>897</v>
      </c>
      <c r="E124" s="206" t="s">
        <v>92</v>
      </c>
      <c r="F124" s="207" t="s">
        <v>147</v>
      </c>
      <c r="G124" s="207" t="s">
        <v>884</v>
      </c>
      <c r="H124" s="159" t="s">
        <v>885</v>
      </c>
      <c r="I124" s="206"/>
      <c r="J124" s="231"/>
      <c r="K124" s="231"/>
      <c r="L124" s="231"/>
      <c r="M124" s="231"/>
      <c r="N124" s="231"/>
      <c r="O124" s="158"/>
      <c r="P124" s="158"/>
      <c r="Q124" s="158"/>
      <c r="R124" s="206" t="s">
        <v>923</v>
      </c>
      <c r="S124" s="206" t="s">
        <v>955</v>
      </c>
      <c r="T124" s="168"/>
      <c r="U124" s="232"/>
      <c r="V124" s="233">
        <v>350</v>
      </c>
      <c r="W124" s="234" t="s">
        <v>951</v>
      </c>
      <c r="X124" s="234" t="s">
        <v>954</v>
      </c>
      <c r="Y124" s="209" t="s">
        <v>211</v>
      </c>
      <c r="Z124" s="156">
        <v>213</v>
      </c>
      <c r="AA124" s="289">
        <v>0.60857142857142854</v>
      </c>
      <c r="AB124" s="301" t="s">
        <v>1343</v>
      </c>
    </row>
    <row r="125" spans="1:28" s="288" customFormat="1" ht="71.25" x14ac:dyDescent="0.2">
      <c r="A125" s="205">
        <v>1090</v>
      </c>
      <c r="B125" s="206" t="s">
        <v>833</v>
      </c>
      <c r="C125" s="206" t="s">
        <v>882</v>
      </c>
      <c r="D125" s="206" t="s">
        <v>897</v>
      </c>
      <c r="E125" s="206" t="s">
        <v>92</v>
      </c>
      <c r="F125" s="207" t="s">
        <v>147</v>
      </c>
      <c r="G125" s="207" t="s">
        <v>884</v>
      </c>
      <c r="H125" s="159" t="s">
        <v>885</v>
      </c>
      <c r="I125" s="206"/>
      <c r="J125" s="231"/>
      <c r="K125" s="231"/>
      <c r="L125" s="231"/>
      <c r="M125" s="231"/>
      <c r="N125" s="231"/>
      <c r="O125" s="158"/>
      <c r="P125" s="158"/>
      <c r="Q125" s="158"/>
      <c r="R125" s="206" t="s">
        <v>923</v>
      </c>
      <c r="S125" s="206" t="s">
        <v>956</v>
      </c>
      <c r="T125" s="168"/>
      <c r="U125" s="232"/>
      <c r="V125" s="235">
        <v>179822</v>
      </c>
      <c r="W125" s="234" t="s">
        <v>951</v>
      </c>
      <c r="X125" s="234" t="s">
        <v>954</v>
      </c>
      <c r="Y125" s="220" t="s">
        <v>211</v>
      </c>
      <c r="Z125" s="156">
        <v>102393</v>
      </c>
      <c r="AA125" s="289">
        <v>0.56941308627420451</v>
      </c>
      <c r="AB125" s="301" t="s">
        <v>1344</v>
      </c>
    </row>
    <row r="126" spans="1:28" s="288" customFormat="1" ht="71.25" x14ac:dyDescent="0.2">
      <c r="A126" s="205">
        <v>1091</v>
      </c>
      <c r="B126" s="206" t="s">
        <v>833</v>
      </c>
      <c r="C126" s="206" t="s">
        <v>882</v>
      </c>
      <c r="D126" s="206" t="s">
        <v>897</v>
      </c>
      <c r="E126" s="206" t="s">
        <v>92</v>
      </c>
      <c r="F126" s="207" t="s">
        <v>147</v>
      </c>
      <c r="G126" s="207" t="s">
        <v>884</v>
      </c>
      <c r="H126" s="159" t="s">
        <v>885</v>
      </c>
      <c r="I126" s="206"/>
      <c r="J126" s="231"/>
      <c r="K126" s="231"/>
      <c r="L126" s="231"/>
      <c r="M126" s="231"/>
      <c r="N126" s="231"/>
      <c r="O126" s="158"/>
      <c r="P126" s="158"/>
      <c r="Q126" s="158"/>
      <c r="R126" s="206" t="s">
        <v>923</v>
      </c>
      <c r="S126" s="206" t="s">
        <v>957</v>
      </c>
      <c r="T126" s="168"/>
      <c r="U126" s="232"/>
      <c r="V126" s="235">
        <v>1034.4754150000001</v>
      </c>
      <c r="W126" s="234" t="s">
        <v>929</v>
      </c>
      <c r="X126" s="234" t="s">
        <v>930</v>
      </c>
      <c r="Y126" s="220" t="s">
        <v>211</v>
      </c>
      <c r="Z126" s="156">
        <v>262</v>
      </c>
      <c r="AA126" s="289">
        <v>0.25326846457728525</v>
      </c>
      <c r="AB126" s="301" t="s">
        <v>1345</v>
      </c>
    </row>
    <row r="127" spans="1:28" s="288" customFormat="1" ht="71.25" x14ac:dyDescent="0.2">
      <c r="A127" s="205">
        <v>1092</v>
      </c>
      <c r="B127" s="206" t="s">
        <v>833</v>
      </c>
      <c r="C127" s="206" t="s">
        <v>882</v>
      </c>
      <c r="D127" s="206" t="s">
        <v>897</v>
      </c>
      <c r="E127" s="206" t="s">
        <v>92</v>
      </c>
      <c r="F127" s="207" t="s">
        <v>147</v>
      </c>
      <c r="G127" s="207" t="s">
        <v>884</v>
      </c>
      <c r="H127" s="159" t="s">
        <v>885</v>
      </c>
      <c r="I127" s="206"/>
      <c r="J127" s="231"/>
      <c r="K127" s="231"/>
      <c r="L127" s="231"/>
      <c r="M127" s="231"/>
      <c r="N127" s="231"/>
      <c r="O127" s="158"/>
      <c r="P127" s="158"/>
      <c r="Q127" s="158"/>
      <c r="R127" s="206" t="s">
        <v>923</v>
      </c>
      <c r="S127" s="206" t="s">
        <v>958</v>
      </c>
      <c r="T127" s="168"/>
      <c r="U127" s="232"/>
      <c r="V127" s="235">
        <v>34573</v>
      </c>
      <c r="W127" s="234" t="s">
        <v>959</v>
      </c>
      <c r="X127" s="234" t="s">
        <v>930</v>
      </c>
      <c r="Y127" s="220" t="s">
        <v>211</v>
      </c>
      <c r="Z127" s="156">
        <v>33384</v>
      </c>
      <c r="AA127" s="289">
        <v>0.96560900124374516</v>
      </c>
      <c r="AB127" s="301" t="s">
        <v>1346</v>
      </c>
    </row>
    <row r="128" spans="1:28" s="288" customFormat="1" ht="71.25" x14ac:dyDescent="0.2">
      <c r="A128" s="205">
        <v>1093</v>
      </c>
      <c r="B128" s="206" t="s">
        <v>833</v>
      </c>
      <c r="C128" s="206" t="s">
        <v>882</v>
      </c>
      <c r="D128" s="206" t="s">
        <v>897</v>
      </c>
      <c r="E128" s="206" t="s">
        <v>92</v>
      </c>
      <c r="F128" s="207" t="s">
        <v>147</v>
      </c>
      <c r="G128" s="207" t="s">
        <v>884</v>
      </c>
      <c r="H128" s="159" t="s">
        <v>885</v>
      </c>
      <c r="I128" s="206"/>
      <c r="J128" s="231"/>
      <c r="K128" s="231"/>
      <c r="L128" s="231"/>
      <c r="M128" s="231"/>
      <c r="N128" s="231"/>
      <c r="O128" s="158"/>
      <c r="P128" s="158"/>
      <c r="Q128" s="158"/>
      <c r="R128" s="206" t="s">
        <v>923</v>
      </c>
      <c r="S128" s="206" t="s">
        <v>960</v>
      </c>
      <c r="T128" s="168"/>
      <c r="U128" s="232"/>
      <c r="V128" s="235">
        <v>2</v>
      </c>
      <c r="W128" s="234" t="s">
        <v>932</v>
      </c>
      <c r="X128" s="234" t="s">
        <v>933</v>
      </c>
      <c r="Y128" s="220" t="s">
        <v>211</v>
      </c>
      <c r="Z128" s="156">
        <v>1</v>
      </c>
      <c r="AA128" s="289">
        <v>0.5</v>
      </c>
      <c r="AB128" s="301" t="s">
        <v>1347</v>
      </c>
    </row>
    <row r="129" spans="1:28" s="288" customFormat="1" ht="71.25" x14ac:dyDescent="0.2">
      <c r="A129" s="205">
        <v>1094</v>
      </c>
      <c r="B129" s="206" t="s">
        <v>833</v>
      </c>
      <c r="C129" s="206" t="s">
        <v>882</v>
      </c>
      <c r="D129" s="206" t="s">
        <v>897</v>
      </c>
      <c r="E129" s="206" t="s">
        <v>92</v>
      </c>
      <c r="F129" s="207" t="s">
        <v>147</v>
      </c>
      <c r="G129" s="207" t="s">
        <v>884</v>
      </c>
      <c r="H129" s="159" t="s">
        <v>885</v>
      </c>
      <c r="I129" s="206"/>
      <c r="J129" s="231"/>
      <c r="K129" s="231"/>
      <c r="L129" s="231"/>
      <c r="M129" s="231"/>
      <c r="N129" s="231"/>
      <c r="O129" s="158"/>
      <c r="P129" s="158"/>
      <c r="Q129" s="158"/>
      <c r="R129" s="206" t="s">
        <v>923</v>
      </c>
      <c r="S129" s="206" t="s">
        <v>961</v>
      </c>
      <c r="T129" s="168"/>
      <c r="U129" s="232"/>
      <c r="V129" s="235">
        <v>5</v>
      </c>
      <c r="W129" s="234" t="s">
        <v>935</v>
      </c>
      <c r="X129" s="234" t="s">
        <v>936</v>
      </c>
      <c r="Y129" s="220" t="s">
        <v>211</v>
      </c>
      <c r="Z129" s="156" t="s">
        <v>227</v>
      </c>
      <c r="AA129" s="289">
        <v>0</v>
      </c>
      <c r="AB129" s="301" t="s">
        <v>1334</v>
      </c>
    </row>
    <row r="130" spans="1:28" s="288" customFormat="1" ht="71.25" x14ac:dyDescent="0.2">
      <c r="A130" s="205">
        <v>1095</v>
      </c>
      <c r="B130" s="206" t="s">
        <v>833</v>
      </c>
      <c r="C130" s="206" t="s">
        <v>882</v>
      </c>
      <c r="D130" s="206" t="s">
        <v>897</v>
      </c>
      <c r="E130" s="206" t="s">
        <v>92</v>
      </c>
      <c r="F130" s="207" t="s">
        <v>147</v>
      </c>
      <c r="G130" s="207" t="s">
        <v>884</v>
      </c>
      <c r="H130" s="159" t="s">
        <v>885</v>
      </c>
      <c r="I130" s="206"/>
      <c r="J130" s="231"/>
      <c r="K130" s="231"/>
      <c r="L130" s="231"/>
      <c r="M130" s="231"/>
      <c r="N130" s="231"/>
      <c r="O130" s="158"/>
      <c r="P130" s="158"/>
      <c r="Q130" s="158"/>
      <c r="R130" s="206" t="s">
        <v>923</v>
      </c>
      <c r="S130" s="206" t="s">
        <v>962</v>
      </c>
      <c r="T130" s="168"/>
      <c r="U130" s="232"/>
      <c r="V130" s="235">
        <v>22</v>
      </c>
      <c r="W130" s="234" t="s">
        <v>938</v>
      </c>
      <c r="X130" s="234" t="s">
        <v>963</v>
      </c>
      <c r="Y130" s="220" t="s">
        <v>211</v>
      </c>
      <c r="Z130" s="156">
        <v>23</v>
      </c>
      <c r="AA130" s="289">
        <v>1.0454545454545454</v>
      </c>
      <c r="AB130" s="301" t="s">
        <v>1348</v>
      </c>
    </row>
    <row r="131" spans="1:28" s="288" customFormat="1" ht="71.25" x14ac:dyDescent="0.2">
      <c r="A131" s="205">
        <v>1096</v>
      </c>
      <c r="B131" s="206" t="s">
        <v>833</v>
      </c>
      <c r="C131" s="206" t="s">
        <v>882</v>
      </c>
      <c r="D131" s="206" t="s">
        <v>897</v>
      </c>
      <c r="E131" s="206" t="s">
        <v>92</v>
      </c>
      <c r="F131" s="207" t="s">
        <v>147</v>
      </c>
      <c r="G131" s="207" t="s">
        <v>884</v>
      </c>
      <c r="H131" s="159" t="s">
        <v>885</v>
      </c>
      <c r="I131" s="206"/>
      <c r="J131" s="231"/>
      <c r="K131" s="231"/>
      <c r="L131" s="231"/>
      <c r="M131" s="231"/>
      <c r="N131" s="231"/>
      <c r="O131" s="158"/>
      <c r="P131" s="158"/>
      <c r="Q131" s="158"/>
      <c r="R131" s="206" t="s">
        <v>923</v>
      </c>
      <c r="S131" s="206" t="s">
        <v>964</v>
      </c>
      <c r="T131" s="168"/>
      <c r="U131" s="232"/>
      <c r="V131" s="235">
        <v>6046</v>
      </c>
      <c r="W131" s="234" t="s">
        <v>941</v>
      </c>
      <c r="X131" s="234" t="s">
        <v>965</v>
      </c>
      <c r="Y131" s="220" t="s">
        <v>211</v>
      </c>
      <c r="Z131" s="156">
        <v>5351</v>
      </c>
      <c r="AA131" s="289">
        <v>0.88504796559708898</v>
      </c>
      <c r="AB131" s="301" t="s">
        <v>1349</v>
      </c>
    </row>
    <row r="132" spans="1:28" s="288" customFormat="1" ht="71.25" x14ac:dyDescent="0.2">
      <c r="A132" s="205">
        <v>1097</v>
      </c>
      <c r="B132" s="206" t="s">
        <v>833</v>
      </c>
      <c r="C132" s="206" t="s">
        <v>882</v>
      </c>
      <c r="D132" s="206" t="s">
        <v>897</v>
      </c>
      <c r="E132" s="206" t="s">
        <v>92</v>
      </c>
      <c r="F132" s="207" t="s">
        <v>147</v>
      </c>
      <c r="G132" s="207" t="s">
        <v>884</v>
      </c>
      <c r="H132" s="159" t="s">
        <v>885</v>
      </c>
      <c r="I132" s="206"/>
      <c r="J132" s="231"/>
      <c r="K132" s="231"/>
      <c r="L132" s="231"/>
      <c r="M132" s="231"/>
      <c r="N132" s="231"/>
      <c r="O132" s="158"/>
      <c r="P132" s="158"/>
      <c r="Q132" s="158"/>
      <c r="R132" s="206" t="s">
        <v>923</v>
      </c>
      <c r="S132" s="206" t="s">
        <v>966</v>
      </c>
      <c r="T132" s="168"/>
      <c r="U132" s="232"/>
      <c r="V132" s="235">
        <v>9499</v>
      </c>
      <c r="W132" s="234" t="s">
        <v>943</v>
      </c>
      <c r="X132" s="234" t="s">
        <v>967</v>
      </c>
      <c r="Y132" s="220" t="s">
        <v>211</v>
      </c>
      <c r="Z132" s="156">
        <v>7996</v>
      </c>
      <c r="AA132" s="289">
        <v>0.84177281819138861</v>
      </c>
      <c r="AB132" s="301" t="s">
        <v>1350</v>
      </c>
    </row>
    <row r="133" spans="1:28" s="288" customFormat="1" ht="71.25" x14ac:dyDescent="0.2">
      <c r="A133" s="205">
        <v>1098</v>
      </c>
      <c r="B133" s="206" t="s">
        <v>833</v>
      </c>
      <c r="C133" s="206" t="s">
        <v>882</v>
      </c>
      <c r="D133" s="206" t="s">
        <v>897</v>
      </c>
      <c r="E133" s="206" t="s">
        <v>92</v>
      </c>
      <c r="F133" s="207" t="s">
        <v>147</v>
      </c>
      <c r="G133" s="207" t="s">
        <v>884</v>
      </c>
      <c r="H133" s="159" t="s">
        <v>885</v>
      </c>
      <c r="I133" s="206"/>
      <c r="J133" s="231"/>
      <c r="K133" s="231"/>
      <c r="L133" s="231"/>
      <c r="M133" s="231"/>
      <c r="N133" s="231"/>
      <c r="O133" s="158"/>
      <c r="P133" s="158"/>
      <c r="Q133" s="158"/>
      <c r="R133" s="206" t="s">
        <v>923</v>
      </c>
      <c r="S133" s="206" t="s">
        <v>968</v>
      </c>
      <c r="T133" s="168"/>
      <c r="U133" s="232"/>
      <c r="V133" s="235">
        <v>16</v>
      </c>
      <c r="W133" s="234" t="s">
        <v>945</v>
      </c>
      <c r="X133" s="234" t="s">
        <v>969</v>
      </c>
      <c r="Y133" s="220" t="s">
        <v>211</v>
      </c>
      <c r="Z133" s="156">
        <v>16</v>
      </c>
      <c r="AA133" s="289">
        <v>1</v>
      </c>
      <c r="AB133" s="301" t="s">
        <v>1351</v>
      </c>
    </row>
    <row r="134" spans="1:28" s="288" customFormat="1" ht="71.25" x14ac:dyDescent="0.2">
      <c r="A134" s="205">
        <v>1099</v>
      </c>
      <c r="B134" s="206" t="s">
        <v>833</v>
      </c>
      <c r="C134" s="206" t="s">
        <v>882</v>
      </c>
      <c r="D134" s="206" t="s">
        <v>897</v>
      </c>
      <c r="E134" s="206" t="s">
        <v>92</v>
      </c>
      <c r="F134" s="207" t="s">
        <v>147</v>
      </c>
      <c r="G134" s="207" t="s">
        <v>884</v>
      </c>
      <c r="H134" s="159" t="s">
        <v>885</v>
      </c>
      <c r="I134" s="206"/>
      <c r="J134" s="231"/>
      <c r="K134" s="231"/>
      <c r="L134" s="231"/>
      <c r="M134" s="231"/>
      <c r="N134" s="231"/>
      <c r="O134" s="158"/>
      <c r="P134" s="158"/>
      <c r="Q134" s="158"/>
      <c r="R134" s="206" t="s">
        <v>923</v>
      </c>
      <c r="S134" s="206" t="s">
        <v>970</v>
      </c>
      <c r="T134" s="168"/>
      <c r="U134" s="232"/>
      <c r="V134" s="235">
        <v>4</v>
      </c>
      <c r="W134" s="234" t="s">
        <v>947</v>
      </c>
      <c r="X134" s="234" t="s">
        <v>971</v>
      </c>
      <c r="Y134" s="220" t="s">
        <v>211</v>
      </c>
      <c r="Z134" s="156">
        <v>1</v>
      </c>
      <c r="AA134" s="289">
        <v>0.25</v>
      </c>
      <c r="AB134" s="301" t="s">
        <v>1352</v>
      </c>
    </row>
    <row r="135" spans="1:28" s="288" customFormat="1" ht="71.25" x14ac:dyDescent="0.2">
      <c r="A135" s="205">
        <v>1100</v>
      </c>
      <c r="B135" s="206" t="s">
        <v>833</v>
      </c>
      <c r="C135" s="206" t="s">
        <v>882</v>
      </c>
      <c r="D135" s="206" t="s">
        <v>897</v>
      </c>
      <c r="E135" s="206" t="s">
        <v>92</v>
      </c>
      <c r="F135" s="207" t="s">
        <v>147</v>
      </c>
      <c r="G135" s="207" t="s">
        <v>884</v>
      </c>
      <c r="H135" s="159" t="s">
        <v>885</v>
      </c>
      <c r="I135" s="206"/>
      <c r="J135" s="231"/>
      <c r="K135" s="231"/>
      <c r="L135" s="231"/>
      <c r="M135" s="231"/>
      <c r="N135" s="231"/>
      <c r="O135" s="158"/>
      <c r="P135" s="158"/>
      <c r="Q135" s="158"/>
      <c r="R135" s="206" t="s">
        <v>923</v>
      </c>
      <c r="S135" s="206" t="s">
        <v>972</v>
      </c>
      <c r="T135" s="168"/>
      <c r="U135" s="232"/>
      <c r="V135" s="235">
        <v>2491</v>
      </c>
      <c r="W135" s="234" t="s">
        <v>949</v>
      </c>
      <c r="X135" s="234" t="s">
        <v>973</v>
      </c>
      <c r="Y135" s="220" t="s">
        <v>211</v>
      </c>
      <c r="Z135" s="156">
        <v>2742</v>
      </c>
      <c r="AA135" s="289">
        <v>1.1007627458851867</v>
      </c>
      <c r="AB135" s="301" t="s">
        <v>1353</v>
      </c>
    </row>
    <row r="136" spans="1:28" s="288" customFormat="1" ht="71.25" x14ac:dyDescent="0.2">
      <c r="A136" s="205">
        <v>1101</v>
      </c>
      <c r="B136" s="206" t="s">
        <v>833</v>
      </c>
      <c r="C136" s="206" t="s">
        <v>882</v>
      </c>
      <c r="D136" s="206" t="s">
        <v>897</v>
      </c>
      <c r="E136" s="206" t="s">
        <v>92</v>
      </c>
      <c r="F136" s="207" t="s">
        <v>147</v>
      </c>
      <c r="G136" s="207" t="s">
        <v>884</v>
      </c>
      <c r="H136" s="159" t="s">
        <v>885</v>
      </c>
      <c r="I136" s="206"/>
      <c r="J136" s="231"/>
      <c r="K136" s="231"/>
      <c r="L136" s="231"/>
      <c r="M136" s="231"/>
      <c r="N136" s="231"/>
      <c r="O136" s="158"/>
      <c r="P136" s="158"/>
      <c r="Q136" s="158"/>
      <c r="R136" s="206" t="s">
        <v>923</v>
      </c>
      <c r="S136" s="206" t="s">
        <v>974</v>
      </c>
      <c r="T136" s="168"/>
      <c r="U136" s="232"/>
      <c r="V136" s="248">
        <v>0</v>
      </c>
      <c r="W136" s="234" t="s">
        <v>975</v>
      </c>
      <c r="X136" s="234" t="s">
        <v>976</v>
      </c>
      <c r="Y136" s="220" t="s">
        <v>211</v>
      </c>
      <c r="Z136" s="156"/>
      <c r="AA136" s="302"/>
      <c r="AB136" s="301" t="s">
        <v>1354</v>
      </c>
    </row>
    <row r="137" spans="1:28" s="288" customFormat="1" ht="71.25" x14ac:dyDescent="0.2">
      <c r="A137" s="205">
        <v>1102</v>
      </c>
      <c r="B137" s="236" t="s">
        <v>833</v>
      </c>
      <c r="C137" s="236" t="s">
        <v>882</v>
      </c>
      <c r="D137" s="236" t="s">
        <v>897</v>
      </c>
      <c r="E137" s="236" t="s">
        <v>92</v>
      </c>
      <c r="F137" s="237" t="s">
        <v>147</v>
      </c>
      <c r="G137" s="237" t="s">
        <v>884</v>
      </c>
      <c r="H137" s="238" t="s">
        <v>885</v>
      </c>
      <c r="I137" s="236"/>
      <c r="J137" s="239"/>
      <c r="K137" s="239"/>
      <c r="L137" s="239"/>
      <c r="M137" s="239"/>
      <c r="N137" s="239"/>
      <c r="O137" s="303"/>
      <c r="P137" s="303"/>
      <c r="Q137" s="303"/>
      <c r="R137" s="236" t="s">
        <v>923</v>
      </c>
      <c r="S137" s="206" t="s">
        <v>977</v>
      </c>
      <c r="T137" s="168"/>
      <c r="U137" s="232"/>
      <c r="V137" s="235">
        <v>54006</v>
      </c>
      <c r="W137" s="240" t="s">
        <v>951</v>
      </c>
      <c r="X137" s="240" t="s">
        <v>954</v>
      </c>
      <c r="Y137" s="220" t="s">
        <v>211</v>
      </c>
      <c r="Z137" s="156">
        <v>54006</v>
      </c>
      <c r="AA137" s="289">
        <v>1</v>
      </c>
      <c r="AB137" s="304" t="s">
        <v>1355</v>
      </c>
    </row>
    <row r="138" spans="1:28" s="288" customFormat="1" ht="71.25" x14ac:dyDescent="0.2">
      <c r="A138" s="205">
        <v>1103</v>
      </c>
      <c r="B138" s="206" t="s">
        <v>833</v>
      </c>
      <c r="C138" s="206" t="s">
        <v>882</v>
      </c>
      <c r="D138" s="206" t="s">
        <v>897</v>
      </c>
      <c r="E138" s="206" t="s">
        <v>92</v>
      </c>
      <c r="F138" s="207" t="s">
        <v>147</v>
      </c>
      <c r="G138" s="207" t="s">
        <v>884</v>
      </c>
      <c r="H138" s="159" t="s">
        <v>885</v>
      </c>
      <c r="I138" s="206"/>
      <c r="J138" s="231"/>
      <c r="K138" s="231"/>
      <c r="L138" s="231"/>
      <c r="M138" s="231"/>
      <c r="N138" s="231"/>
      <c r="O138" s="158"/>
      <c r="P138" s="158"/>
      <c r="Q138" s="158"/>
      <c r="R138" s="206" t="s">
        <v>923</v>
      </c>
      <c r="S138" s="206" t="s">
        <v>978</v>
      </c>
      <c r="T138" s="168"/>
      <c r="U138" s="232"/>
      <c r="V138" s="235">
        <v>53245.590178671919</v>
      </c>
      <c r="W138" s="234" t="s">
        <v>951</v>
      </c>
      <c r="X138" s="234" t="s">
        <v>954</v>
      </c>
      <c r="Y138" s="220" t="s">
        <v>211</v>
      </c>
      <c r="Z138" s="156">
        <v>53246</v>
      </c>
      <c r="AA138" s="289">
        <v>1.0000076968125755</v>
      </c>
      <c r="AB138" s="301" t="s">
        <v>1356</v>
      </c>
    </row>
    <row r="139" spans="1:28" s="288" customFormat="1" ht="71.25" x14ac:dyDescent="0.2">
      <c r="A139" s="205">
        <v>1104</v>
      </c>
      <c r="B139" s="206" t="s">
        <v>833</v>
      </c>
      <c r="C139" s="206" t="s">
        <v>882</v>
      </c>
      <c r="D139" s="206" t="s">
        <v>897</v>
      </c>
      <c r="E139" s="206" t="s">
        <v>92</v>
      </c>
      <c r="F139" s="207" t="s">
        <v>147</v>
      </c>
      <c r="G139" s="207" t="s">
        <v>884</v>
      </c>
      <c r="H139" s="159" t="s">
        <v>885</v>
      </c>
      <c r="I139" s="206"/>
      <c r="J139" s="231"/>
      <c r="K139" s="231"/>
      <c r="L139" s="231"/>
      <c r="M139" s="231"/>
      <c r="N139" s="231"/>
      <c r="O139" s="158"/>
      <c r="P139" s="158"/>
      <c r="Q139" s="158"/>
      <c r="R139" s="206" t="s">
        <v>923</v>
      </c>
      <c r="S139" s="206" t="s">
        <v>979</v>
      </c>
      <c r="T139" s="210"/>
      <c r="U139" s="232"/>
      <c r="V139" s="233">
        <v>10</v>
      </c>
      <c r="W139" s="234" t="s">
        <v>980</v>
      </c>
      <c r="X139" s="234" t="s">
        <v>981</v>
      </c>
      <c r="Y139" s="209" t="s">
        <v>211</v>
      </c>
      <c r="Z139" s="156">
        <v>7</v>
      </c>
      <c r="AA139" s="289">
        <v>0.7</v>
      </c>
      <c r="AB139" s="301" t="s">
        <v>1357</v>
      </c>
    </row>
    <row r="140" spans="1:28" s="288" customFormat="1" ht="71.25" x14ac:dyDescent="0.2">
      <c r="A140" s="205">
        <v>1105</v>
      </c>
      <c r="B140" s="206" t="s">
        <v>833</v>
      </c>
      <c r="C140" s="206" t="s">
        <v>882</v>
      </c>
      <c r="D140" s="206" t="s">
        <v>897</v>
      </c>
      <c r="E140" s="206" t="s">
        <v>92</v>
      </c>
      <c r="F140" s="207" t="s">
        <v>147</v>
      </c>
      <c r="G140" s="207" t="s">
        <v>884</v>
      </c>
      <c r="H140" s="159" t="s">
        <v>885</v>
      </c>
      <c r="I140" s="206"/>
      <c r="J140" s="231"/>
      <c r="K140" s="231"/>
      <c r="L140" s="231"/>
      <c r="M140" s="231"/>
      <c r="N140" s="231"/>
      <c r="O140" s="158"/>
      <c r="P140" s="158"/>
      <c r="Q140" s="158"/>
      <c r="R140" s="206" t="s">
        <v>923</v>
      </c>
      <c r="S140" s="206" t="s">
        <v>979</v>
      </c>
      <c r="T140" s="168"/>
      <c r="U140" s="232"/>
      <c r="V140" s="233">
        <v>1</v>
      </c>
      <c r="W140" s="234" t="s">
        <v>982</v>
      </c>
      <c r="X140" s="234" t="s">
        <v>939</v>
      </c>
      <c r="Y140" s="209" t="s">
        <v>211</v>
      </c>
      <c r="Z140" s="156">
        <v>1</v>
      </c>
      <c r="AA140" s="289">
        <v>1</v>
      </c>
      <c r="AB140" s="301" t="s">
        <v>1358</v>
      </c>
    </row>
    <row r="141" spans="1:28" s="288" customFormat="1" ht="142.5" x14ac:dyDescent="0.2">
      <c r="A141" s="205">
        <v>1106</v>
      </c>
      <c r="B141" s="206" t="s">
        <v>833</v>
      </c>
      <c r="C141" s="206" t="s">
        <v>882</v>
      </c>
      <c r="D141" s="206" t="s">
        <v>897</v>
      </c>
      <c r="E141" s="206" t="s">
        <v>92</v>
      </c>
      <c r="F141" s="207" t="s">
        <v>147</v>
      </c>
      <c r="G141" s="207" t="s">
        <v>884</v>
      </c>
      <c r="H141" s="159" t="s">
        <v>885</v>
      </c>
      <c r="I141" s="206"/>
      <c r="J141" s="231"/>
      <c r="K141" s="231"/>
      <c r="L141" s="231"/>
      <c r="M141" s="231"/>
      <c r="N141" s="231"/>
      <c r="O141" s="158"/>
      <c r="P141" s="158"/>
      <c r="Q141" s="158"/>
      <c r="R141" s="206" t="s">
        <v>923</v>
      </c>
      <c r="S141" s="206" t="s">
        <v>983</v>
      </c>
      <c r="T141" s="168"/>
      <c r="U141" s="232"/>
      <c r="V141" s="233">
        <v>52</v>
      </c>
      <c r="W141" s="234" t="s">
        <v>943</v>
      </c>
      <c r="X141" s="234" t="s">
        <v>939</v>
      </c>
      <c r="Y141" s="209" t="s">
        <v>211</v>
      </c>
      <c r="Z141" s="156" t="s">
        <v>227</v>
      </c>
      <c r="AA141" s="289">
        <v>0</v>
      </c>
      <c r="AB141" s="301" t="s">
        <v>1359</v>
      </c>
    </row>
    <row r="142" spans="1:28" s="288" customFormat="1" ht="71.25" x14ac:dyDescent="0.2">
      <c r="A142" s="205">
        <v>1107</v>
      </c>
      <c r="B142" s="206" t="s">
        <v>833</v>
      </c>
      <c r="C142" s="206" t="s">
        <v>882</v>
      </c>
      <c r="D142" s="206" t="s">
        <v>897</v>
      </c>
      <c r="E142" s="206" t="s">
        <v>92</v>
      </c>
      <c r="F142" s="207" t="s">
        <v>147</v>
      </c>
      <c r="G142" s="207" t="s">
        <v>884</v>
      </c>
      <c r="H142" s="159" t="s">
        <v>885</v>
      </c>
      <c r="I142" s="206"/>
      <c r="J142" s="231"/>
      <c r="K142" s="231"/>
      <c r="L142" s="231"/>
      <c r="M142" s="231"/>
      <c r="N142" s="231"/>
      <c r="O142" s="158"/>
      <c r="P142" s="158"/>
      <c r="Q142" s="158"/>
      <c r="R142" s="206" t="s">
        <v>923</v>
      </c>
      <c r="S142" s="206" t="s">
        <v>984</v>
      </c>
      <c r="T142" s="168"/>
      <c r="U142" s="232"/>
      <c r="V142" s="233">
        <v>700</v>
      </c>
      <c r="W142" s="234" t="s">
        <v>985</v>
      </c>
      <c r="X142" s="234" t="s">
        <v>939</v>
      </c>
      <c r="Y142" s="209" t="s">
        <v>211</v>
      </c>
      <c r="Z142" s="156">
        <v>500</v>
      </c>
      <c r="AA142" s="289">
        <v>0.7142857142857143</v>
      </c>
      <c r="AB142" s="301" t="s">
        <v>1360</v>
      </c>
    </row>
    <row r="143" spans="1:28" s="288" customFormat="1" ht="71.25" x14ac:dyDescent="0.2">
      <c r="A143" s="205">
        <v>1108</v>
      </c>
      <c r="B143" s="206" t="s">
        <v>833</v>
      </c>
      <c r="C143" s="206" t="s">
        <v>882</v>
      </c>
      <c r="D143" s="206" t="s">
        <v>897</v>
      </c>
      <c r="E143" s="206" t="s">
        <v>92</v>
      </c>
      <c r="F143" s="207" t="s">
        <v>147</v>
      </c>
      <c r="G143" s="207" t="s">
        <v>884</v>
      </c>
      <c r="H143" s="159" t="s">
        <v>885</v>
      </c>
      <c r="I143" s="206"/>
      <c r="J143" s="231"/>
      <c r="K143" s="231"/>
      <c r="L143" s="231"/>
      <c r="M143" s="231"/>
      <c r="N143" s="231"/>
      <c r="O143" s="158"/>
      <c r="P143" s="158"/>
      <c r="Q143" s="158"/>
      <c r="R143" s="206" t="s">
        <v>923</v>
      </c>
      <c r="S143" s="206" t="s">
        <v>986</v>
      </c>
      <c r="T143" s="168"/>
      <c r="U143" s="232"/>
      <c r="V143" s="235">
        <v>19</v>
      </c>
      <c r="W143" s="234" t="s">
        <v>980</v>
      </c>
      <c r="X143" s="234" t="s">
        <v>981</v>
      </c>
      <c r="Y143" s="209" t="s">
        <v>56</v>
      </c>
      <c r="Z143" s="156">
        <v>21</v>
      </c>
      <c r="AA143" s="289">
        <v>1.1052631578947369</v>
      </c>
      <c r="AB143" s="301" t="s">
        <v>1361</v>
      </c>
    </row>
    <row r="144" spans="1:28" s="103" customFormat="1" ht="86.25" customHeight="1" x14ac:dyDescent="0.25">
      <c r="A144" s="29">
        <v>996</v>
      </c>
      <c r="B144" s="30" t="s">
        <v>833</v>
      </c>
      <c r="C144" s="30" t="s">
        <v>882</v>
      </c>
      <c r="D144" s="30" t="s">
        <v>987</v>
      </c>
      <c r="E144" s="30" t="s">
        <v>92</v>
      </c>
      <c r="F144" s="30" t="s">
        <v>147</v>
      </c>
      <c r="G144" s="30" t="s">
        <v>884</v>
      </c>
      <c r="H144" s="30" t="s">
        <v>885</v>
      </c>
      <c r="I144" s="241" t="s">
        <v>898</v>
      </c>
      <c r="J144" s="29" t="s">
        <v>447</v>
      </c>
      <c r="K144" s="29"/>
      <c r="L144" s="29"/>
      <c r="M144" s="29"/>
      <c r="N144" s="29"/>
      <c r="O144" s="76"/>
      <c r="P144" s="76"/>
      <c r="Q144" s="149"/>
      <c r="R144" s="30" t="s">
        <v>909</v>
      </c>
      <c r="S144" s="30" t="s">
        <v>988</v>
      </c>
      <c r="T144" s="30" t="s">
        <v>989</v>
      </c>
      <c r="U144" s="35">
        <v>0</v>
      </c>
      <c r="V144" s="35">
        <v>1</v>
      </c>
      <c r="W144" s="30"/>
      <c r="X144" s="30" t="s">
        <v>990</v>
      </c>
      <c r="Y144" s="30" t="s">
        <v>56</v>
      </c>
      <c r="Z144" s="76"/>
      <c r="AA144" s="286"/>
      <c r="AB144" s="149"/>
    </row>
    <row r="145" spans="1:28" s="103" customFormat="1" ht="86.25" customHeight="1" x14ac:dyDescent="0.25">
      <c r="A145" s="29">
        <v>998</v>
      </c>
      <c r="B145" s="30" t="s">
        <v>833</v>
      </c>
      <c r="C145" s="30" t="s">
        <v>882</v>
      </c>
      <c r="D145" s="30" t="s">
        <v>987</v>
      </c>
      <c r="E145" s="30" t="s">
        <v>92</v>
      </c>
      <c r="F145" s="30" t="s">
        <v>147</v>
      </c>
      <c r="G145" s="30" t="s">
        <v>884</v>
      </c>
      <c r="H145" s="30" t="s">
        <v>885</v>
      </c>
      <c r="I145" s="241" t="s">
        <v>898</v>
      </c>
      <c r="J145" s="29" t="s">
        <v>447</v>
      </c>
      <c r="K145" s="29"/>
      <c r="L145" s="29"/>
      <c r="M145" s="29"/>
      <c r="N145" s="29"/>
      <c r="O145" s="76"/>
      <c r="P145" s="76"/>
      <c r="Q145" s="149"/>
      <c r="R145" s="30" t="s">
        <v>991</v>
      </c>
      <c r="S145" s="30" t="s">
        <v>992</v>
      </c>
      <c r="T145" s="30" t="s">
        <v>993</v>
      </c>
      <c r="U145" s="35">
        <v>0</v>
      </c>
      <c r="V145" s="35">
        <v>1</v>
      </c>
      <c r="W145" s="30"/>
      <c r="X145" s="30" t="s">
        <v>994</v>
      </c>
      <c r="Y145" s="30" t="s">
        <v>56</v>
      </c>
      <c r="Z145" s="76"/>
      <c r="AA145" s="286"/>
      <c r="AB145" s="149"/>
    </row>
    <row r="146" spans="1:28" s="103" customFormat="1" ht="86.25" customHeight="1" x14ac:dyDescent="0.25">
      <c r="A146" s="29">
        <v>1003</v>
      </c>
      <c r="B146" s="30" t="s">
        <v>833</v>
      </c>
      <c r="C146" s="30" t="s">
        <v>882</v>
      </c>
      <c r="D146" s="30" t="s">
        <v>987</v>
      </c>
      <c r="E146" s="30" t="s">
        <v>92</v>
      </c>
      <c r="F146" s="30" t="s">
        <v>147</v>
      </c>
      <c r="G146" s="30" t="s">
        <v>884</v>
      </c>
      <c r="H146" s="30" t="s">
        <v>885</v>
      </c>
      <c r="I146" s="241" t="s">
        <v>898</v>
      </c>
      <c r="J146" s="29" t="s">
        <v>447</v>
      </c>
      <c r="K146" s="29"/>
      <c r="L146" s="29"/>
      <c r="M146" s="29"/>
      <c r="N146" s="29"/>
      <c r="O146" s="76"/>
      <c r="P146" s="76"/>
      <c r="Q146" s="149"/>
      <c r="R146" s="30" t="s">
        <v>991</v>
      </c>
      <c r="S146" s="30" t="s">
        <v>995</v>
      </c>
      <c r="T146" s="30" t="s">
        <v>993</v>
      </c>
      <c r="U146" s="35">
        <v>0</v>
      </c>
      <c r="V146" s="35">
        <v>1</v>
      </c>
      <c r="W146" s="30"/>
      <c r="X146" s="30" t="s">
        <v>996</v>
      </c>
      <c r="Y146" s="30" t="s">
        <v>56</v>
      </c>
      <c r="Z146" s="76"/>
      <c r="AA146" s="286"/>
      <c r="AB146" s="149"/>
    </row>
    <row r="147" spans="1:28" s="103" customFormat="1" ht="86.25" customHeight="1" x14ac:dyDescent="0.25">
      <c r="A147" s="29">
        <v>1004</v>
      </c>
      <c r="B147" s="30" t="s">
        <v>833</v>
      </c>
      <c r="C147" s="30" t="s">
        <v>882</v>
      </c>
      <c r="D147" s="30" t="s">
        <v>987</v>
      </c>
      <c r="E147" s="30" t="s">
        <v>92</v>
      </c>
      <c r="F147" s="30" t="s">
        <v>147</v>
      </c>
      <c r="G147" s="30" t="s">
        <v>884</v>
      </c>
      <c r="H147" s="30" t="s">
        <v>885</v>
      </c>
      <c r="I147" s="241" t="s">
        <v>898</v>
      </c>
      <c r="J147" s="29" t="s">
        <v>447</v>
      </c>
      <c r="K147" s="29"/>
      <c r="L147" s="29"/>
      <c r="M147" s="29"/>
      <c r="N147" s="29"/>
      <c r="O147" s="76"/>
      <c r="P147" s="76"/>
      <c r="Q147" s="149"/>
      <c r="R147" s="30" t="s">
        <v>991</v>
      </c>
      <c r="S147" s="30" t="s">
        <v>997</v>
      </c>
      <c r="T147" s="30" t="s">
        <v>993</v>
      </c>
      <c r="U147" s="35">
        <v>0</v>
      </c>
      <c r="V147" s="35">
        <v>100</v>
      </c>
      <c r="W147" s="30"/>
      <c r="X147" s="30" t="s">
        <v>998</v>
      </c>
      <c r="Y147" s="30" t="s">
        <v>56</v>
      </c>
      <c r="Z147" s="76"/>
      <c r="AA147" s="286"/>
      <c r="AB147" s="149"/>
    </row>
    <row r="148" spans="1:28" s="103" customFormat="1" ht="86.25" customHeight="1" x14ac:dyDescent="0.25">
      <c r="A148" s="29">
        <v>1005</v>
      </c>
      <c r="B148" s="30" t="s">
        <v>833</v>
      </c>
      <c r="C148" s="30" t="s">
        <v>882</v>
      </c>
      <c r="D148" s="30" t="s">
        <v>987</v>
      </c>
      <c r="E148" s="30" t="s">
        <v>92</v>
      </c>
      <c r="F148" s="30" t="s">
        <v>147</v>
      </c>
      <c r="G148" s="30" t="s">
        <v>884</v>
      </c>
      <c r="H148" s="30" t="s">
        <v>885</v>
      </c>
      <c r="I148" s="241" t="s">
        <v>898</v>
      </c>
      <c r="J148" s="29" t="s">
        <v>447</v>
      </c>
      <c r="K148" s="29"/>
      <c r="L148" s="29"/>
      <c r="M148" s="29"/>
      <c r="N148" s="29"/>
      <c r="O148" s="76"/>
      <c r="P148" s="76"/>
      <c r="Q148" s="149"/>
      <c r="R148" s="30" t="s">
        <v>991</v>
      </c>
      <c r="S148" s="30" t="s">
        <v>999</v>
      </c>
      <c r="T148" s="30" t="s">
        <v>993</v>
      </c>
      <c r="U148" s="35">
        <v>0</v>
      </c>
      <c r="V148" s="35">
        <v>1</v>
      </c>
      <c r="W148" s="30"/>
      <c r="X148" s="30" t="s">
        <v>1000</v>
      </c>
      <c r="Y148" s="30" t="s">
        <v>56</v>
      </c>
      <c r="Z148" s="76"/>
      <c r="AA148" s="286"/>
      <c r="AB148" s="149"/>
    </row>
    <row r="149" spans="1:28" s="103" customFormat="1" ht="86.25" customHeight="1" x14ac:dyDescent="0.25">
      <c r="A149" s="29">
        <v>1006</v>
      </c>
      <c r="B149" s="30" t="s">
        <v>833</v>
      </c>
      <c r="C149" s="30" t="s">
        <v>882</v>
      </c>
      <c r="D149" s="30" t="s">
        <v>987</v>
      </c>
      <c r="E149" s="30" t="s">
        <v>92</v>
      </c>
      <c r="F149" s="30" t="s">
        <v>147</v>
      </c>
      <c r="G149" s="30" t="s">
        <v>884</v>
      </c>
      <c r="H149" s="30" t="s">
        <v>885</v>
      </c>
      <c r="I149" s="241" t="s">
        <v>898</v>
      </c>
      <c r="J149" s="29" t="s">
        <v>447</v>
      </c>
      <c r="K149" s="29"/>
      <c r="L149" s="29"/>
      <c r="M149" s="29"/>
      <c r="N149" s="29"/>
      <c r="O149" s="76"/>
      <c r="P149" s="76"/>
      <c r="Q149" s="149"/>
      <c r="R149" s="30" t="s">
        <v>991</v>
      </c>
      <c r="S149" s="30" t="s">
        <v>1001</v>
      </c>
      <c r="T149" s="30" t="s">
        <v>993</v>
      </c>
      <c r="U149" s="35">
        <v>0</v>
      </c>
      <c r="V149" s="35">
        <v>100</v>
      </c>
      <c r="W149" s="30"/>
      <c r="X149" s="30" t="s">
        <v>1002</v>
      </c>
      <c r="Y149" s="30" t="s">
        <v>56</v>
      </c>
      <c r="Z149" s="76"/>
      <c r="AA149" s="286"/>
      <c r="AB149" s="149"/>
    </row>
  </sheetData>
  <protectedRanges>
    <protectedRange algorithmName="SHA-512" hashValue="VfdVsKGl5qE2tikkmfXD4ednvebSaBOMzoXueDKO3NEuF2Z+Q++ksvuI9ZhjGmGLuVBgVNFtJxUd9GtIpfEBBw==" saltValue="MPQF+EnLD5kb7JtrVZ0D3A==" spinCount="100000" sqref="S16" name="Rango1_2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18" name="Rango1_3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20" name="Rango1_4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22" name="Rango1_5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U100:V101" name="Rango1_8_1_2_3_1_4_1_2_1_3" securityDescriptor="O:WDG:WDD:(A;;CC;;;S-1-5-21-797332336-63391822-1267956476-1103)(A;;CC;;;S-1-5-21-797332336-63391822-1267956476-50923)"/>
  </protectedRanges>
  <mergeCells count="2">
    <mergeCell ref="B1:P3"/>
    <mergeCell ref="Z2:AB3"/>
  </mergeCells>
  <pageMargins left="0.7" right="0.7" top="0.75" bottom="0.75" header="0.3" footer="0.3"/>
  <pageSetup orientation="portrait" verticalDpi="0"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D36BD-A55A-4BB0-8E1E-649F32820744}">
  <dimension ref="A1:AB8"/>
  <sheetViews>
    <sheetView zoomScale="90" zoomScaleNormal="90" workbookViewId="0">
      <pane xSplit="4" ySplit="5" topLeftCell="E6" activePane="bottomRight" state="frozen"/>
      <selection pane="topRight" activeCell="E1" sqref="E1"/>
      <selection pane="bottomLeft" activeCell="A8" sqref="A8"/>
      <selection pane="bottomRight" sqref="A1:XFD2"/>
    </sheetView>
  </sheetViews>
  <sheetFormatPr baseColWidth="10" defaultColWidth="11.42578125" defaultRowHeight="15" x14ac:dyDescent="0.25"/>
  <cols>
    <col min="1" max="1" width="17.7109375" style="21" customWidth="1"/>
    <col min="2" max="2" width="15.28515625" style="21" customWidth="1"/>
    <col min="3" max="3" width="44.140625" style="21" customWidth="1"/>
    <col min="4" max="4" width="23.140625" style="21" customWidth="1"/>
    <col min="5" max="5" width="26.5703125" style="21" customWidth="1"/>
    <col min="6" max="6" width="30.7109375" style="21" customWidth="1"/>
    <col min="7" max="7" width="49" style="21" customWidth="1"/>
    <col min="8" max="8" width="41" style="21" customWidth="1"/>
    <col min="9" max="9" width="23.5703125" style="21" customWidth="1"/>
    <col min="10" max="10" width="16.7109375" style="21" customWidth="1"/>
    <col min="11" max="11" width="18.5703125" style="21" customWidth="1"/>
    <col min="12" max="12" width="27" style="21" customWidth="1"/>
    <col min="13" max="13" width="21.5703125" style="21" customWidth="1"/>
    <col min="14" max="14" width="28" style="21" customWidth="1"/>
    <col min="15" max="15" width="41" style="19" customWidth="1"/>
    <col min="16" max="16" width="33" style="19" customWidth="1"/>
    <col min="17" max="17" width="40.85546875" style="19" customWidth="1"/>
    <col min="18" max="18" width="26.85546875" style="21" customWidth="1"/>
    <col min="19" max="19" width="38.5703125" style="21" customWidth="1"/>
    <col min="20" max="20" width="21.42578125" style="21" customWidth="1"/>
    <col min="21" max="21" width="23" style="21" customWidth="1"/>
    <col min="22" max="22" width="18.140625" style="21" customWidth="1"/>
    <col min="23" max="23" width="22.5703125" style="21" customWidth="1"/>
    <col min="24" max="24" width="29" style="21" customWidth="1"/>
    <col min="25" max="25" width="32.85546875" style="21" customWidth="1"/>
    <col min="26" max="26" width="50" style="19" customWidth="1"/>
    <col min="27" max="27" width="34.7109375" style="19" customWidth="1"/>
    <col min="28" max="28" width="74.85546875" style="19" customWidth="1"/>
    <col min="29" max="16384" width="11.42578125" style="19"/>
  </cols>
  <sheetData>
    <row r="1" spans="1:28" customFormat="1" ht="33.75" customHeight="1" x14ac:dyDescent="0.25">
      <c r="A1" s="323"/>
      <c r="B1" s="328" t="s">
        <v>1362</v>
      </c>
      <c r="C1" s="328"/>
      <c r="D1" s="328"/>
      <c r="E1" s="328"/>
      <c r="F1" s="328"/>
      <c r="G1" s="328"/>
      <c r="H1" s="328"/>
      <c r="I1" s="328"/>
      <c r="J1" s="328"/>
      <c r="K1" s="328"/>
      <c r="L1" s="328"/>
      <c r="M1" s="328"/>
      <c r="N1" s="328"/>
      <c r="O1" s="328"/>
      <c r="P1" s="328"/>
      <c r="Q1" s="324"/>
    </row>
    <row r="2" spans="1:28" customFormat="1" ht="51" customHeight="1" x14ac:dyDescent="0.25">
      <c r="A2" s="325"/>
      <c r="B2" s="328"/>
      <c r="C2" s="328"/>
      <c r="D2" s="328"/>
      <c r="E2" s="328"/>
      <c r="F2" s="328"/>
      <c r="G2" s="328"/>
      <c r="H2" s="328"/>
      <c r="I2" s="328"/>
      <c r="J2" s="328"/>
      <c r="K2" s="328"/>
      <c r="L2" s="328"/>
      <c r="M2" s="328"/>
      <c r="N2" s="328"/>
      <c r="O2" s="328"/>
      <c r="P2" s="328"/>
      <c r="Q2" s="19"/>
      <c r="Z2" s="329" t="s">
        <v>1363</v>
      </c>
      <c r="AA2" s="329"/>
      <c r="AB2" s="329"/>
    </row>
    <row r="3" spans="1:28" customFormat="1" ht="51" customHeight="1" thickBot="1" x14ac:dyDescent="0.3">
      <c r="A3" s="325"/>
      <c r="B3" s="328"/>
      <c r="C3" s="328"/>
      <c r="D3" s="328"/>
      <c r="E3" s="328"/>
      <c r="F3" s="328"/>
      <c r="G3" s="328"/>
      <c r="H3" s="328"/>
      <c r="I3" s="328"/>
      <c r="J3" s="328"/>
      <c r="K3" s="328"/>
      <c r="L3" s="328"/>
      <c r="M3" s="328"/>
      <c r="N3" s="328"/>
      <c r="O3" s="328"/>
      <c r="P3" s="328"/>
      <c r="Q3" s="19"/>
      <c r="Z3" s="330"/>
      <c r="AA3" s="330"/>
      <c r="AB3" s="330"/>
    </row>
    <row r="4" spans="1:28" s="44" customFormat="1" ht="30.75" customHeight="1" x14ac:dyDescent="0.4">
      <c r="A4" s="69" t="s">
        <v>14</v>
      </c>
      <c r="B4" s="69"/>
      <c r="C4" s="69"/>
      <c r="D4" s="69"/>
      <c r="E4" s="69"/>
      <c r="F4" s="70"/>
      <c r="G4" s="47" t="s">
        <v>15</v>
      </c>
      <c r="H4" s="71" t="s">
        <v>16</v>
      </c>
      <c r="I4" s="72"/>
      <c r="J4" s="72"/>
      <c r="K4" s="72"/>
      <c r="L4" s="72"/>
      <c r="M4" s="72"/>
      <c r="N4" s="72"/>
      <c r="O4" s="73"/>
      <c r="P4" s="73"/>
      <c r="Q4" s="73"/>
      <c r="R4" s="74" t="s">
        <v>17</v>
      </c>
      <c r="S4" s="83"/>
      <c r="T4" s="83"/>
      <c r="U4" s="83"/>
      <c r="V4" s="83"/>
      <c r="W4" s="83"/>
      <c r="X4" s="83"/>
      <c r="Y4" s="83"/>
      <c r="Z4" s="73"/>
      <c r="AA4" s="73"/>
      <c r="AB4" s="73"/>
    </row>
    <row r="5" spans="1:28" s="45" customFormat="1" ht="31.5" x14ac:dyDescent="0.25">
      <c r="A5" s="252" t="s">
        <v>19</v>
      </c>
      <c r="B5" s="253" t="s">
        <v>0</v>
      </c>
      <c r="C5" s="253" t="s">
        <v>3</v>
      </c>
      <c r="D5" s="253" t="s">
        <v>20</v>
      </c>
      <c r="E5" s="253" t="s">
        <v>21</v>
      </c>
      <c r="F5" s="253" t="s">
        <v>22</v>
      </c>
      <c r="G5" s="254" t="s">
        <v>23</v>
      </c>
      <c r="H5" s="255" t="s">
        <v>24</v>
      </c>
      <c r="I5" s="255" t="s">
        <v>25</v>
      </c>
      <c r="J5" s="255" t="s">
        <v>26</v>
      </c>
      <c r="K5" s="255" t="s">
        <v>27</v>
      </c>
      <c r="L5" s="255" t="s">
        <v>28</v>
      </c>
      <c r="M5" s="255" t="s">
        <v>29</v>
      </c>
      <c r="N5" s="255" t="s">
        <v>30</v>
      </c>
      <c r="O5" s="257" t="s">
        <v>31</v>
      </c>
      <c r="P5" s="256" t="s">
        <v>32</v>
      </c>
      <c r="Q5" s="256" t="s">
        <v>33</v>
      </c>
      <c r="R5" s="258" t="s">
        <v>34</v>
      </c>
      <c r="S5" s="259" t="s">
        <v>35</v>
      </c>
      <c r="T5" s="259" t="s">
        <v>36</v>
      </c>
      <c r="U5" s="259" t="s">
        <v>37</v>
      </c>
      <c r="V5" s="259" t="s">
        <v>38</v>
      </c>
      <c r="W5" s="259" t="s">
        <v>39</v>
      </c>
      <c r="X5" s="259" t="s">
        <v>40</v>
      </c>
      <c r="Y5" s="260" t="s">
        <v>41</v>
      </c>
      <c r="Z5" s="257" t="s">
        <v>42</v>
      </c>
      <c r="AA5" s="256" t="s">
        <v>43</v>
      </c>
      <c r="AB5" s="256" t="s">
        <v>44</v>
      </c>
    </row>
    <row r="6" spans="1:28" ht="114" customHeight="1" x14ac:dyDescent="0.25">
      <c r="A6" s="29">
        <v>916</v>
      </c>
      <c r="B6" s="30" t="s">
        <v>45</v>
      </c>
      <c r="C6" s="30" t="s">
        <v>109</v>
      </c>
      <c r="D6" s="30" t="s">
        <v>109</v>
      </c>
      <c r="E6" s="30" t="s">
        <v>110</v>
      </c>
      <c r="F6" s="30" t="s">
        <v>111</v>
      </c>
      <c r="G6" s="30" t="s">
        <v>48</v>
      </c>
      <c r="H6" s="34" t="s">
        <v>49</v>
      </c>
      <c r="I6" s="30" t="s">
        <v>112</v>
      </c>
      <c r="J6" s="29"/>
      <c r="K6" s="29" t="s">
        <v>52</v>
      </c>
      <c r="L6" s="29"/>
      <c r="M6" s="29"/>
      <c r="N6" s="29"/>
      <c r="O6" s="265"/>
      <c r="P6" s="79"/>
      <c r="Q6" s="80"/>
      <c r="R6" s="30" t="s">
        <v>113</v>
      </c>
      <c r="S6" s="30" t="s">
        <v>114</v>
      </c>
      <c r="T6" s="30" t="s">
        <v>96</v>
      </c>
      <c r="U6" s="35">
        <v>0</v>
      </c>
      <c r="V6" s="35">
        <v>100</v>
      </c>
      <c r="W6" s="30" t="s">
        <v>52</v>
      </c>
      <c r="X6" s="30" t="s">
        <v>115</v>
      </c>
      <c r="Y6" s="30" t="s">
        <v>56</v>
      </c>
      <c r="Z6" s="76">
        <v>1</v>
      </c>
      <c r="AA6" s="79">
        <v>1</v>
      </c>
      <c r="AB6" s="13" t="s">
        <v>1123</v>
      </c>
    </row>
    <row r="7" spans="1:28" ht="198.75" customHeight="1" x14ac:dyDescent="0.25">
      <c r="A7" s="29">
        <v>917</v>
      </c>
      <c r="B7" s="30" t="s">
        <v>45</v>
      </c>
      <c r="C7" s="30" t="s">
        <v>109</v>
      </c>
      <c r="D7" s="30" t="s">
        <v>109</v>
      </c>
      <c r="E7" s="30" t="s">
        <v>110</v>
      </c>
      <c r="F7" s="30" t="s">
        <v>111</v>
      </c>
      <c r="G7" s="30" t="s">
        <v>48</v>
      </c>
      <c r="H7" s="34" t="s">
        <v>49</v>
      </c>
      <c r="I7" s="30" t="s">
        <v>112</v>
      </c>
      <c r="J7" s="29"/>
      <c r="K7" s="29" t="s">
        <v>52</v>
      </c>
      <c r="L7" s="29"/>
      <c r="M7" s="29"/>
      <c r="N7" s="29"/>
      <c r="O7" s="265"/>
      <c r="P7" s="79"/>
      <c r="Q7" s="80"/>
      <c r="R7" s="30" t="s">
        <v>113</v>
      </c>
      <c r="S7" s="30" t="s">
        <v>116</v>
      </c>
      <c r="T7" s="30" t="s">
        <v>96</v>
      </c>
      <c r="U7" s="35">
        <v>0</v>
      </c>
      <c r="V7" s="35">
        <v>100</v>
      </c>
      <c r="W7" s="30" t="s">
        <v>52</v>
      </c>
      <c r="X7" s="30" t="s">
        <v>117</v>
      </c>
      <c r="Y7" s="30" t="s">
        <v>56</v>
      </c>
      <c r="Z7" s="76">
        <v>100</v>
      </c>
      <c r="AA7" s="79">
        <v>1</v>
      </c>
      <c r="AB7" s="13" t="s">
        <v>1124</v>
      </c>
    </row>
    <row r="8" spans="1:28" ht="78.75" customHeight="1" x14ac:dyDescent="0.25">
      <c r="A8" s="29">
        <v>918</v>
      </c>
      <c r="B8" s="30" t="s">
        <v>45</v>
      </c>
      <c r="C8" s="30" t="s">
        <v>109</v>
      </c>
      <c r="D8" s="30" t="s">
        <v>109</v>
      </c>
      <c r="E8" s="30" t="s">
        <v>110</v>
      </c>
      <c r="F8" s="30" t="s">
        <v>111</v>
      </c>
      <c r="G8" s="30" t="s">
        <v>48</v>
      </c>
      <c r="H8" s="34" t="s">
        <v>49</v>
      </c>
      <c r="I8" s="30" t="s">
        <v>112</v>
      </c>
      <c r="J8" s="29"/>
      <c r="K8" s="29" t="s">
        <v>52</v>
      </c>
      <c r="L8" s="29"/>
      <c r="M8" s="29"/>
      <c r="N8" s="29"/>
      <c r="O8" s="265"/>
      <c r="P8" s="79"/>
      <c r="Q8" s="80"/>
      <c r="R8" s="30" t="s">
        <v>113</v>
      </c>
      <c r="S8" s="30" t="s">
        <v>118</v>
      </c>
      <c r="T8" s="30" t="s">
        <v>96</v>
      </c>
      <c r="U8" s="35">
        <v>0</v>
      </c>
      <c r="V8" s="35">
        <v>100</v>
      </c>
      <c r="W8" s="30" t="s">
        <v>52</v>
      </c>
      <c r="X8" s="30" t="s">
        <v>119</v>
      </c>
      <c r="Y8" s="30" t="s">
        <v>56</v>
      </c>
      <c r="Z8" s="76">
        <v>100</v>
      </c>
      <c r="AA8" s="79">
        <v>1</v>
      </c>
      <c r="AB8" s="13"/>
    </row>
  </sheetData>
  <mergeCells count="2">
    <mergeCell ref="B1:P3"/>
    <mergeCell ref="Z2:AB3"/>
  </mergeCells>
  <phoneticPr fontId="33" type="noConversion"/>
  <pageMargins left="0.7" right="0.7" top="0.75" bottom="0.75" header="0.3" footer="0.3"/>
  <pageSetup orientation="portrait"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2551E-5A70-4C14-A75C-353FA772ADD0}">
  <dimension ref="A1:AB17"/>
  <sheetViews>
    <sheetView zoomScale="90" zoomScaleNormal="90" workbookViewId="0">
      <pane xSplit="4" ySplit="5" topLeftCell="E6" activePane="bottomRight" state="frozen"/>
      <selection pane="topRight" activeCell="E1" sqref="E1"/>
      <selection pane="bottomLeft" activeCell="A8" sqref="A8"/>
      <selection pane="bottomRight" sqref="A1:XFD2"/>
    </sheetView>
  </sheetViews>
  <sheetFormatPr baseColWidth="10" defaultColWidth="11.42578125" defaultRowHeight="15" x14ac:dyDescent="0.25"/>
  <cols>
    <col min="1" max="1" width="17.7109375" style="21" customWidth="1"/>
    <col min="2" max="2" width="15.28515625" style="21" customWidth="1"/>
    <col min="3" max="3" width="44.140625" style="21" customWidth="1"/>
    <col min="4" max="4" width="23.140625" style="21" customWidth="1"/>
    <col min="5" max="5" width="26.5703125" style="21" customWidth="1"/>
    <col min="6" max="6" width="30.7109375" style="21" customWidth="1"/>
    <col min="7" max="7" width="49" style="21" customWidth="1"/>
    <col min="8" max="8" width="41" style="21" customWidth="1"/>
    <col min="9" max="9" width="23.5703125" style="21" customWidth="1"/>
    <col min="10" max="10" width="16.7109375" style="21" customWidth="1"/>
    <col min="11" max="11" width="18.5703125" style="21" customWidth="1"/>
    <col min="12" max="12" width="27" style="21" customWidth="1"/>
    <col min="13" max="13" width="21.5703125" style="21" customWidth="1"/>
    <col min="14" max="14" width="28" style="21" customWidth="1"/>
    <col min="15" max="15" width="41" style="19" customWidth="1"/>
    <col min="16" max="16" width="33" style="19" customWidth="1"/>
    <col min="17" max="17" width="40.85546875" style="19" customWidth="1"/>
    <col min="18" max="18" width="26.85546875" style="21" customWidth="1"/>
    <col min="19" max="19" width="38.5703125" style="21" customWidth="1"/>
    <col min="20" max="20" width="21.42578125" style="21" customWidth="1"/>
    <col min="21" max="21" width="23" style="21" customWidth="1"/>
    <col min="22" max="22" width="18.140625" style="21" customWidth="1"/>
    <col min="23" max="23" width="22.5703125" style="21" customWidth="1"/>
    <col min="24" max="24" width="29" style="21" customWidth="1"/>
    <col min="25" max="25" width="32.85546875" style="21" customWidth="1"/>
    <col min="26" max="26" width="50" style="19" customWidth="1"/>
    <col min="27" max="27" width="34.7109375" style="19" customWidth="1"/>
    <col min="28" max="28" width="74.85546875" style="19" customWidth="1"/>
    <col min="29" max="16384" width="11.42578125" style="19"/>
  </cols>
  <sheetData>
    <row r="1" spans="1:28" customFormat="1" ht="33.75" customHeight="1" x14ac:dyDescent="0.25">
      <c r="A1" s="323"/>
      <c r="B1" s="328" t="s">
        <v>1362</v>
      </c>
      <c r="C1" s="328"/>
      <c r="D1" s="328"/>
      <c r="E1" s="328"/>
      <c r="F1" s="328"/>
      <c r="G1" s="328"/>
      <c r="H1" s="328"/>
      <c r="I1" s="328"/>
      <c r="J1" s="328"/>
      <c r="K1" s="328"/>
      <c r="L1" s="328"/>
      <c r="M1" s="328"/>
      <c r="N1" s="328"/>
      <c r="O1" s="328"/>
      <c r="P1" s="328"/>
      <c r="Q1" s="324"/>
    </row>
    <row r="2" spans="1:28" customFormat="1" ht="51" customHeight="1" x14ac:dyDescent="0.25">
      <c r="A2" s="325"/>
      <c r="B2" s="328"/>
      <c r="C2" s="328"/>
      <c r="D2" s="328"/>
      <c r="E2" s="328"/>
      <c r="F2" s="328"/>
      <c r="G2" s="328"/>
      <c r="H2" s="328"/>
      <c r="I2" s="328"/>
      <c r="J2" s="328"/>
      <c r="K2" s="328"/>
      <c r="L2" s="328"/>
      <c r="M2" s="328"/>
      <c r="N2" s="328"/>
      <c r="O2" s="328"/>
      <c r="P2" s="328"/>
      <c r="Q2" s="19"/>
      <c r="Z2" s="329" t="s">
        <v>1363</v>
      </c>
      <c r="AA2" s="329"/>
      <c r="AB2" s="329"/>
    </row>
    <row r="3" spans="1:28" customFormat="1" ht="51" customHeight="1" thickBot="1" x14ac:dyDescent="0.3">
      <c r="A3" s="325"/>
      <c r="B3" s="328"/>
      <c r="C3" s="328"/>
      <c r="D3" s="328"/>
      <c r="E3" s="328"/>
      <c r="F3" s="328"/>
      <c r="G3" s="328"/>
      <c r="H3" s="328"/>
      <c r="I3" s="328"/>
      <c r="J3" s="328"/>
      <c r="K3" s="328"/>
      <c r="L3" s="328"/>
      <c r="M3" s="328"/>
      <c r="N3" s="328"/>
      <c r="O3" s="328"/>
      <c r="P3" s="328"/>
      <c r="Q3" s="19"/>
      <c r="Z3" s="330"/>
      <c r="AA3" s="330"/>
      <c r="AB3" s="330"/>
    </row>
    <row r="4" spans="1:28" s="44" customFormat="1" ht="30.75" customHeight="1" x14ac:dyDescent="0.4">
      <c r="A4" s="69" t="s">
        <v>14</v>
      </c>
      <c r="B4" s="69"/>
      <c r="C4" s="69"/>
      <c r="D4" s="69"/>
      <c r="E4" s="69"/>
      <c r="F4" s="70"/>
      <c r="G4" s="47" t="s">
        <v>15</v>
      </c>
      <c r="H4" s="71" t="s">
        <v>16</v>
      </c>
      <c r="I4" s="72"/>
      <c r="J4" s="72"/>
      <c r="K4" s="72"/>
      <c r="L4" s="72"/>
      <c r="M4" s="72"/>
      <c r="N4" s="72"/>
      <c r="O4" s="73"/>
      <c r="P4" s="73"/>
      <c r="Q4" s="73"/>
      <c r="R4" s="74" t="s">
        <v>17</v>
      </c>
      <c r="S4" s="83"/>
      <c r="T4" s="83"/>
      <c r="U4" s="83"/>
      <c r="V4" s="83"/>
      <c r="W4" s="83"/>
      <c r="X4" s="83"/>
      <c r="Y4" s="83"/>
      <c r="Z4" s="73"/>
      <c r="AA4" s="73"/>
      <c r="AB4" s="73"/>
    </row>
    <row r="5" spans="1:28" s="45" customFormat="1" ht="31.5" x14ac:dyDescent="0.25">
      <c r="A5" s="252" t="s">
        <v>19</v>
      </c>
      <c r="B5" s="253" t="s">
        <v>0</v>
      </c>
      <c r="C5" s="253" t="s">
        <v>3</v>
      </c>
      <c r="D5" s="253" t="s">
        <v>20</v>
      </c>
      <c r="E5" s="253" t="s">
        <v>21</v>
      </c>
      <c r="F5" s="253" t="s">
        <v>22</v>
      </c>
      <c r="G5" s="254" t="s">
        <v>23</v>
      </c>
      <c r="H5" s="255" t="s">
        <v>24</v>
      </c>
      <c r="I5" s="255" t="s">
        <v>25</v>
      </c>
      <c r="J5" s="255" t="s">
        <v>26</v>
      </c>
      <c r="K5" s="255" t="s">
        <v>27</v>
      </c>
      <c r="L5" s="255" t="s">
        <v>28</v>
      </c>
      <c r="M5" s="255" t="s">
        <v>29</v>
      </c>
      <c r="N5" s="255" t="s">
        <v>30</v>
      </c>
      <c r="O5" s="257" t="s">
        <v>31</v>
      </c>
      <c r="P5" s="256" t="s">
        <v>32</v>
      </c>
      <c r="Q5" s="256" t="s">
        <v>33</v>
      </c>
      <c r="R5" s="258" t="s">
        <v>34</v>
      </c>
      <c r="S5" s="259" t="s">
        <v>35</v>
      </c>
      <c r="T5" s="259" t="s">
        <v>36</v>
      </c>
      <c r="U5" s="259" t="s">
        <v>37</v>
      </c>
      <c r="V5" s="259" t="s">
        <v>38</v>
      </c>
      <c r="W5" s="259" t="s">
        <v>39</v>
      </c>
      <c r="X5" s="259" t="s">
        <v>40</v>
      </c>
      <c r="Y5" s="260" t="s">
        <v>41</v>
      </c>
      <c r="Z5" s="257" t="s">
        <v>42</v>
      </c>
      <c r="AA5" s="256" t="s">
        <v>43</v>
      </c>
      <c r="AB5" s="256" t="s">
        <v>44</v>
      </c>
    </row>
    <row r="6" spans="1:28" s="103" customFormat="1" ht="144" customHeight="1" x14ac:dyDescent="0.25">
      <c r="A6" s="48">
        <v>1</v>
      </c>
      <c r="B6" s="30" t="s">
        <v>45</v>
      </c>
      <c r="C6" s="30" t="s">
        <v>8</v>
      </c>
      <c r="D6" s="30" t="s">
        <v>8</v>
      </c>
      <c r="E6" s="30" t="s">
        <v>46</v>
      </c>
      <c r="F6" s="30" t="s">
        <v>47</v>
      </c>
      <c r="G6" s="30" t="s">
        <v>48</v>
      </c>
      <c r="H6" s="34" t="s">
        <v>49</v>
      </c>
      <c r="I6" s="30" t="s">
        <v>51</v>
      </c>
      <c r="J6" s="29" t="s">
        <v>48</v>
      </c>
      <c r="K6" s="29" t="s">
        <v>52</v>
      </c>
      <c r="L6" s="29">
        <v>0</v>
      </c>
      <c r="M6" s="29">
        <v>0</v>
      </c>
      <c r="N6" s="29">
        <v>0</v>
      </c>
      <c r="O6" s="265"/>
      <c r="P6" s="79"/>
      <c r="Q6" s="80"/>
      <c r="R6" s="30" t="s">
        <v>48</v>
      </c>
      <c r="S6" s="30" t="s">
        <v>53</v>
      </c>
      <c r="T6" s="30" t="s">
        <v>54</v>
      </c>
      <c r="U6" s="242">
        <v>0</v>
      </c>
      <c r="V6" s="243">
        <v>20100000</v>
      </c>
      <c r="W6" s="30" t="s">
        <v>52</v>
      </c>
      <c r="X6" s="30" t="s">
        <v>55</v>
      </c>
      <c r="Y6" s="30" t="s">
        <v>56</v>
      </c>
      <c r="Z6" s="76">
        <v>21080549</v>
      </c>
      <c r="AA6" s="79">
        <v>1.05</v>
      </c>
      <c r="AB6" s="13" t="s">
        <v>1114</v>
      </c>
    </row>
    <row r="7" spans="1:28" s="103" customFormat="1" ht="267" customHeight="1" x14ac:dyDescent="0.25">
      <c r="A7" s="48">
        <f>A6+1</f>
        <v>2</v>
      </c>
      <c r="B7" s="30" t="s">
        <v>45</v>
      </c>
      <c r="C7" s="30" t="s">
        <v>8</v>
      </c>
      <c r="D7" s="30" t="s">
        <v>8</v>
      </c>
      <c r="E7" s="30" t="s">
        <v>46</v>
      </c>
      <c r="F7" s="30" t="s">
        <v>47</v>
      </c>
      <c r="G7" s="30" t="s">
        <v>48</v>
      </c>
      <c r="H7" s="34" t="s">
        <v>49</v>
      </c>
      <c r="I7" s="30" t="s">
        <v>51</v>
      </c>
      <c r="J7" s="29" t="s">
        <v>48</v>
      </c>
      <c r="K7" s="29" t="s">
        <v>52</v>
      </c>
      <c r="L7" s="29"/>
      <c r="M7" s="29"/>
      <c r="N7" s="29"/>
      <c r="O7" s="265"/>
      <c r="P7" s="79"/>
      <c r="Q7" s="80"/>
      <c r="R7" s="30" t="s">
        <v>48</v>
      </c>
      <c r="S7" s="30" t="s">
        <v>67</v>
      </c>
      <c r="T7" s="30" t="s">
        <v>54</v>
      </c>
      <c r="U7" s="244">
        <v>888000</v>
      </c>
      <c r="V7" s="243">
        <v>1000000</v>
      </c>
      <c r="W7" s="30" t="s">
        <v>52</v>
      </c>
      <c r="X7" s="85" t="s">
        <v>68</v>
      </c>
      <c r="Y7" s="85" t="s">
        <v>56</v>
      </c>
      <c r="Z7" s="76">
        <v>1002302</v>
      </c>
      <c r="AA7" s="79">
        <v>1.01</v>
      </c>
      <c r="AB7" s="13" t="s">
        <v>1115</v>
      </c>
    </row>
    <row r="8" spans="1:28" s="103" customFormat="1" ht="180.75" customHeight="1" x14ac:dyDescent="0.25">
      <c r="A8" s="48">
        <v>9</v>
      </c>
      <c r="B8" s="34" t="s">
        <v>45</v>
      </c>
      <c r="C8" s="34" t="s">
        <v>8</v>
      </c>
      <c r="D8" s="34" t="s">
        <v>8</v>
      </c>
      <c r="E8" s="34" t="s">
        <v>46</v>
      </c>
      <c r="F8" s="34" t="s">
        <v>47</v>
      </c>
      <c r="G8" s="34" t="s">
        <v>48</v>
      </c>
      <c r="H8" s="34" t="s">
        <v>49</v>
      </c>
      <c r="I8" s="34" t="s">
        <v>51</v>
      </c>
      <c r="J8" s="48" t="s">
        <v>48</v>
      </c>
      <c r="K8" s="48" t="s">
        <v>52</v>
      </c>
      <c r="L8" s="48"/>
      <c r="M8" s="48"/>
      <c r="N8" s="48"/>
      <c r="O8" s="246"/>
      <c r="P8" s="107"/>
      <c r="Q8" s="18"/>
      <c r="R8" s="34" t="s">
        <v>48</v>
      </c>
      <c r="S8" s="34" t="s">
        <v>69</v>
      </c>
      <c r="T8" s="34" t="s">
        <v>54</v>
      </c>
      <c r="U8" s="245">
        <v>0</v>
      </c>
      <c r="V8" s="243">
        <v>2430</v>
      </c>
      <c r="W8" s="34"/>
      <c r="X8" s="34" t="s">
        <v>70</v>
      </c>
      <c r="Y8" s="34" t="s">
        <v>56</v>
      </c>
      <c r="Z8" s="246">
        <v>2677</v>
      </c>
      <c r="AA8" s="107">
        <v>1.1000000000000001</v>
      </c>
      <c r="AB8" s="18" t="s">
        <v>1116</v>
      </c>
    </row>
    <row r="9" spans="1:28" s="103" customFormat="1" ht="168.75" customHeight="1" x14ac:dyDescent="0.25">
      <c r="A9" s="48">
        <v>19</v>
      </c>
      <c r="B9" s="34" t="s">
        <v>45</v>
      </c>
      <c r="C9" s="34" t="s">
        <v>8</v>
      </c>
      <c r="D9" s="34" t="s">
        <v>8</v>
      </c>
      <c r="E9" s="34" t="s">
        <v>46</v>
      </c>
      <c r="F9" s="34" t="s">
        <v>47</v>
      </c>
      <c r="G9" s="34" t="s">
        <v>48</v>
      </c>
      <c r="H9" s="34" t="s">
        <v>49</v>
      </c>
      <c r="I9" s="34" t="s">
        <v>51</v>
      </c>
      <c r="J9" s="48" t="s">
        <v>48</v>
      </c>
      <c r="K9" s="48" t="s">
        <v>52</v>
      </c>
      <c r="L9" s="48"/>
      <c r="M9" s="48"/>
      <c r="N9" s="48"/>
      <c r="O9" s="246"/>
      <c r="P9" s="107"/>
      <c r="Q9" s="18"/>
      <c r="R9" s="34" t="s">
        <v>48</v>
      </c>
      <c r="S9" s="34" t="s">
        <v>71</v>
      </c>
      <c r="T9" s="34" t="s">
        <v>54</v>
      </c>
      <c r="U9" s="245">
        <v>0</v>
      </c>
      <c r="V9" s="243">
        <v>1</v>
      </c>
      <c r="W9" s="34"/>
      <c r="X9" s="34" t="s">
        <v>85</v>
      </c>
      <c r="Y9" s="34" t="s">
        <v>56</v>
      </c>
      <c r="Z9" s="246">
        <v>100</v>
      </c>
      <c r="AA9" s="107">
        <v>1</v>
      </c>
      <c r="AB9" s="18" t="s">
        <v>1117</v>
      </c>
    </row>
    <row r="10" spans="1:28" s="103" customFormat="1" ht="156.75" customHeight="1" x14ac:dyDescent="0.25">
      <c r="A10" s="48">
        <v>24</v>
      </c>
      <c r="B10" s="34" t="s">
        <v>45</v>
      </c>
      <c r="C10" s="34" t="s">
        <v>8</v>
      </c>
      <c r="D10" s="34" t="s">
        <v>8</v>
      </c>
      <c r="E10" s="34" t="s">
        <v>46</v>
      </c>
      <c r="F10" s="34" t="s">
        <v>47</v>
      </c>
      <c r="G10" s="34" t="s">
        <v>48</v>
      </c>
      <c r="H10" s="34" t="s">
        <v>49</v>
      </c>
      <c r="I10" s="34" t="s">
        <v>51</v>
      </c>
      <c r="J10" s="48" t="s">
        <v>48</v>
      </c>
      <c r="K10" s="48" t="s">
        <v>52</v>
      </c>
      <c r="L10" s="48"/>
      <c r="M10" s="48"/>
      <c r="N10" s="48"/>
      <c r="O10" s="246"/>
      <c r="P10" s="107"/>
      <c r="Q10" s="18"/>
      <c r="R10" s="34" t="s">
        <v>48</v>
      </c>
      <c r="S10" s="34" t="s">
        <v>87</v>
      </c>
      <c r="T10" s="34" t="s">
        <v>54</v>
      </c>
      <c r="U10" s="245">
        <v>0</v>
      </c>
      <c r="V10" s="243">
        <v>180</v>
      </c>
      <c r="W10" s="34"/>
      <c r="X10" s="34" t="s">
        <v>88</v>
      </c>
      <c r="Y10" s="34" t="s">
        <v>56</v>
      </c>
      <c r="Z10" s="246">
        <v>172</v>
      </c>
      <c r="AA10" s="107">
        <v>0.96</v>
      </c>
      <c r="AB10" s="18" t="s">
        <v>1118</v>
      </c>
    </row>
    <row r="11" spans="1:28" s="103" customFormat="1" ht="153" customHeight="1" x14ac:dyDescent="0.25">
      <c r="A11" s="48" t="e">
        <f>#REF!+1</f>
        <v>#REF!</v>
      </c>
      <c r="B11" s="34" t="s">
        <v>45</v>
      </c>
      <c r="C11" s="34" t="s">
        <v>8</v>
      </c>
      <c r="D11" s="34" t="s">
        <v>8</v>
      </c>
      <c r="E11" s="34" t="s">
        <v>46</v>
      </c>
      <c r="F11" s="34" t="s">
        <v>47</v>
      </c>
      <c r="G11" s="34" t="s">
        <v>48</v>
      </c>
      <c r="H11" s="34" t="s">
        <v>49</v>
      </c>
      <c r="I11" s="34" t="s">
        <v>51</v>
      </c>
      <c r="J11" s="48" t="s">
        <v>48</v>
      </c>
      <c r="K11" s="48" t="s">
        <v>52</v>
      </c>
      <c r="L11" s="48"/>
      <c r="M11" s="48"/>
      <c r="N11" s="48"/>
      <c r="O11" s="246"/>
      <c r="P11" s="107"/>
      <c r="Q11" s="18"/>
      <c r="R11" s="34" t="s">
        <v>48</v>
      </c>
      <c r="S11" s="34" t="s">
        <v>86</v>
      </c>
      <c r="T11" s="34" t="s">
        <v>54</v>
      </c>
      <c r="U11" s="245">
        <v>0</v>
      </c>
      <c r="V11" s="243">
        <v>1300</v>
      </c>
      <c r="W11" s="34"/>
      <c r="X11" s="34" t="s">
        <v>91</v>
      </c>
      <c r="Y11" s="34" t="s">
        <v>56</v>
      </c>
      <c r="Z11" s="246">
        <v>1498</v>
      </c>
      <c r="AA11" s="107">
        <v>1.1499999999999999</v>
      </c>
      <c r="AB11" s="18" t="s">
        <v>1119</v>
      </c>
    </row>
    <row r="12" spans="1:28" s="103" customFormat="1" ht="229.5" customHeight="1" x14ac:dyDescent="0.25">
      <c r="A12" s="48">
        <v>200</v>
      </c>
      <c r="B12" s="34" t="s">
        <v>45</v>
      </c>
      <c r="C12" s="34" t="s">
        <v>269</v>
      </c>
      <c r="D12" s="34" t="s">
        <v>269</v>
      </c>
      <c r="E12" s="34" t="s">
        <v>46</v>
      </c>
      <c r="F12" s="34" t="s">
        <v>137</v>
      </c>
      <c r="G12" s="34" t="s">
        <v>48</v>
      </c>
      <c r="H12" s="34" t="s">
        <v>49</v>
      </c>
      <c r="I12" s="34" t="s">
        <v>271</v>
      </c>
      <c r="J12" s="48"/>
      <c r="K12" s="29" t="s">
        <v>52</v>
      </c>
      <c r="L12" s="48"/>
      <c r="M12" s="29"/>
      <c r="N12" s="29"/>
      <c r="O12" s="265"/>
      <c r="P12" s="79"/>
      <c r="Q12" s="80"/>
      <c r="R12" s="34" t="s">
        <v>285</v>
      </c>
      <c r="S12" s="34" t="s">
        <v>286</v>
      </c>
      <c r="T12" s="34" t="s">
        <v>284</v>
      </c>
      <c r="U12" s="106">
        <v>0</v>
      </c>
      <c r="V12" s="106">
        <v>0.99</v>
      </c>
      <c r="W12" s="34" t="s">
        <v>275</v>
      </c>
      <c r="X12" s="34" t="s">
        <v>287</v>
      </c>
      <c r="Y12" s="101" t="s">
        <v>56</v>
      </c>
      <c r="Z12" s="76">
        <v>0.99939999999999996</v>
      </c>
      <c r="AA12" s="79">
        <v>1.0094949494949494</v>
      </c>
      <c r="AB12" s="18" t="s">
        <v>1168</v>
      </c>
    </row>
    <row r="13" spans="1:28" s="103" customFormat="1" ht="171" customHeight="1" x14ac:dyDescent="0.25">
      <c r="A13" s="48">
        <v>208</v>
      </c>
      <c r="B13" s="34" t="s">
        <v>45</v>
      </c>
      <c r="C13" s="34" t="s">
        <v>269</v>
      </c>
      <c r="D13" s="34" t="s">
        <v>269</v>
      </c>
      <c r="E13" s="34" t="s">
        <v>46</v>
      </c>
      <c r="F13" s="34" t="s">
        <v>137</v>
      </c>
      <c r="G13" s="34" t="s">
        <v>48</v>
      </c>
      <c r="H13" s="34" t="s">
        <v>49</v>
      </c>
      <c r="I13" s="34" t="s">
        <v>271</v>
      </c>
      <c r="J13" s="48"/>
      <c r="K13" s="29" t="s">
        <v>52</v>
      </c>
      <c r="L13" s="48"/>
      <c r="M13" s="29"/>
      <c r="N13" s="29"/>
      <c r="O13" s="265"/>
      <c r="P13" s="79"/>
      <c r="Q13" s="80"/>
      <c r="R13" s="101" t="s">
        <v>285</v>
      </c>
      <c r="S13" s="100" t="s">
        <v>288</v>
      </c>
      <c r="T13" s="101" t="s">
        <v>284</v>
      </c>
      <c r="U13" s="102">
        <v>0.9</v>
      </c>
      <c r="V13" s="102">
        <v>0.5</v>
      </c>
      <c r="W13" s="101" t="s">
        <v>275</v>
      </c>
      <c r="X13" s="101" t="s">
        <v>289</v>
      </c>
      <c r="Y13" s="101" t="s">
        <v>56</v>
      </c>
      <c r="Z13" s="76">
        <v>0.57769999999999999</v>
      </c>
      <c r="AA13" s="79">
        <v>0.80575000000000008</v>
      </c>
      <c r="AB13" s="18" t="s">
        <v>1166</v>
      </c>
    </row>
    <row r="14" spans="1:28" s="103" customFormat="1" ht="197.25" customHeight="1" x14ac:dyDescent="0.25">
      <c r="A14" s="115">
        <v>338</v>
      </c>
      <c r="B14" s="123" t="s">
        <v>292</v>
      </c>
      <c r="C14" s="34" t="s">
        <v>395</v>
      </c>
      <c r="D14" s="34" t="s">
        <v>395</v>
      </c>
      <c r="E14" s="34" t="s">
        <v>46</v>
      </c>
      <c r="F14" s="34" t="s">
        <v>270</v>
      </c>
      <c r="G14" s="48" t="s">
        <v>48</v>
      </c>
      <c r="H14" s="34" t="s">
        <v>49</v>
      </c>
      <c r="I14" s="34" t="s">
        <v>396</v>
      </c>
      <c r="J14" s="48"/>
      <c r="K14" s="29" t="s">
        <v>52</v>
      </c>
      <c r="L14" s="48"/>
      <c r="M14" s="29"/>
      <c r="N14" s="29"/>
      <c r="O14" s="265"/>
      <c r="P14" s="79"/>
      <c r="Q14" s="80"/>
      <c r="R14" s="34" t="s">
        <v>400</v>
      </c>
      <c r="S14" s="34" t="s">
        <v>403</v>
      </c>
      <c r="T14" s="34" t="s">
        <v>404</v>
      </c>
      <c r="U14" s="114">
        <v>0</v>
      </c>
      <c r="V14" s="106">
        <v>1</v>
      </c>
      <c r="W14" s="34" t="s">
        <v>52</v>
      </c>
      <c r="X14" s="34" t="s">
        <v>405</v>
      </c>
      <c r="Y14" s="34" t="s">
        <v>56</v>
      </c>
      <c r="Z14" s="76">
        <v>1</v>
      </c>
      <c r="AA14" s="79">
        <v>1</v>
      </c>
      <c r="AB14" s="18" t="s">
        <v>1208</v>
      </c>
    </row>
    <row r="15" spans="1:28" s="103" customFormat="1" ht="242.25" customHeight="1" x14ac:dyDescent="0.25">
      <c r="A15" s="115">
        <v>339</v>
      </c>
      <c r="B15" s="123" t="s">
        <v>292</v>
      </c>
      <c r="C15" s="34" t="s">
        <v>395</v>
      </c>
      <c r="D15" s="34" t="s">
        <v>395</v>
      </c>
      <c r="E15" s="34" t="s">
        <v>46</v>
      </c>
      <c r="F15" s="34" t="s">
        <v>270</v>
      </c>
      <c r="G15" s="48" t="s">
        <v>48</v>
      </c>
      <c r="H15" s="34" t="s">
        <v>49</v>
      </c>
      <c r="I15" s="34" t="s">
        <v>396</v>
      </c>
      <c r="J15" s="48"/>
      <c r="K15" s="29" t="s">
        <v>52</v>
      </c>
      <c r="L15" s="48"/>
      <c r="M15" s="29"/>
      <c r="N15" s="29"/>
      <c r="O15" s="265"/>
      <c r="P15" s="79"/>
      <c r="Q15" s="80"/>
      <c r="R15" s="34" t="s">
        <v>400</v>
      </c>
      <c r="S15" s="34" t="s">
        <v>406</v>
      </c>
      <c r="T15" s="34" t="s">
        <v>404</v>
      </c>
      <c r="U15" s="114">
        <v>0</v>
      </c>
      <c r="V15" s="106">
        <v>1</v>
      </c>
      <c r="W15" s="34" t="s">
        <v>52</v>
      </c>
      <c r="X15" s="34" t="s">
        <v>407</v>
      </c>
      <c r="Y15" s="34" t="s">
        <v>56</v>
      </c>
      <c r="Z15" s="76">
        <v>1</v>
      </c>
      <c r="AA15" s="79">
        <v>1</v>
      </c>
      <c r="AB15" s="18" t="s">
        <v>1209</v>
      </c>
    </row>
    <row r="16" spans="1:28" s="103" customFormat="1" ht="180.75" customHeight="1" x14ac:dyDescent="0.25">
      <c r="A16" s="115">
        <v>340</v>
      </c>
      <c r="B16" s="123" t="s">
        <v>292</v>
      </c>
      <c r="C16" s="34" t="s">
        <v>395</v>
      </c>
      <c r="D16" s="34" t="s">
        <v>395</v>
      </c>
      <c r="E16" s="34" t="s">
        <v>46</v>
      </c>
      <c r="F16" s="34" t="s">
        <v>270</v>
      </c>
      <c r="G16" s="48" t="s">
        <v>48</v>
      </c>
      <c r="H16" s="34" t="s">
        <v>49</v>
      </c>
      <c r="I16" s="34" t="s">
        <v>396</v>
      </c>
      <c r="J16" s="48"/>
      <c r="K16" s="29" t="s">
        <v>52</v>
      </c>
      <c r="L16" s="48"/>
      <c r="M16" s="29"/>
      <c r="N16" s="29"/>
      <c r="O16" s="265"/>
      <c r="P16" s="79"/>
      <c r="Q16" s="80"/>
      <c r="R16" s="34" t="s">
        <v>400</v>
      </c>
      <c r="S16" s="34" t="s">
        <v>408</v>
      </c>
      <c r="T16" s="34" t="s">
        <v>404</v>
      </c>
      <c r="U16" s="114">
        <v>0</v>
      </c>
      <c r="V16" s="106">
        <v>1</v>
      </c>
      <c r="W16" s="34" t="s">
        <v>52</v>
      </c>
      <c r="X16" s="34" t="s">
        <v>409</v>
      </c>
      <c r="Y16" s="34" t="s">
        <v>56</v>
      </c>
      <c r="Z16" s="76">
        <v>1</v>
      </c>
      <c r="AA16" s="79">
        <v>1</v>
      </c>
      <c r="AB16" s="18" t="s">
        <v>1210</v>
      </c>
    </row>
    <row r="17" spans="1:28" s="103" customFormat="1" ht="134.25" customHeight="1" x14ac:dyDescent="0.25">
      <c r="A17" s="115">
        <v>341</v>
      </c>
      <c r="B17" s="123" t="s">
        <v>292</v>
      </c>
      <c r="C17" s="34" t="s">
        <v>395</v>
      </c>
      <c r="D17" s="34" t="s">
        <v>395</v>
      </c>
      <c r="E17" s="34" t="s">
        <v>46</v>
      </c>
      <c r="F17" s="34" t="s">
        <v>270</v>
      </c>
      <c r="G17" s="48" t="s">
        <v>48</v>
      </c>
      <c r="H17" s="34" t="s">
        <v>49</v>
      </c>
      <c r="I17" s="34" t="s">
        <v>396</v>
      </c>
      <c r="J17" s="48"/>
      <c r="K17" s="29" t="s">
        <v>52</v>
      </c>
      <c r="L17" s="48"/>
      <c r="M17" s="29"/>
      <c r="N17" s="29"/>
      <c r="O17" s="271"/>
      <c r="P17" s="79"/>
      <c r="Q17" s="269"/>
      <c r="R17" s="34" t="s">
        <v>400</v>
      </c>
      <c r="S17" s="34" t="s">
        <v>410</v>
      </c>
      <c r="T17" s="34" t="s">
        <v>404</v>
      </c>
      <c r="U17" s="114">
        <v>0</v>
      </c>
      <c r="V17" s="114">
        <v>1</v>
      </c>
      <c r="W17" s="34" t="s">
        <v>52</v>
      </c>
      <c r="X17" s="34" t="s">
        <v>411</v>
      </c>
      <c r="Y17" s="34" t="s">
        <v>211</v>
      </c>
      <c r="Z17" s="119">
        <v>1</v>
      </c>
      <c r="AA17" s="79">
        <v>1</v>
      </c>
      <c r="AB17" s="15" t="s">
        <v>1211</v>
      </c>
    </row>
  </sheetData>
  <mergeCells count="2">
    <mergeCell ref="B1:P3"/>
    <mergeCell ref="Z2:AB3"/>
  </mergeCells>
  <pageMargins left="0.7" right="0.7" top="0.75" bottom="0.75" header="0.3" footer="0.3"/>
  <pageSetup orientation="portrait" verticalDpi="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6F5BC-AB0A-4F69-8A7F-8A088B30B15B}">
  <dimension ref="A1:AB11"/>
  <sheetViews>
    <sheetView zoomScale="90" zoomScaleNormal="90" workbookViewId="0">
      <pane xSplit="4" ySplit="5" topLeftCell="E6" activePane="bottomRight" state="frozen"/>
      <selection pane="topRight" activeCell="E1" sqref="E1"/>
      <selection pane="bottomLeft" activeCell="A8" sqref="A8"/>
      <selection pane="bottomRight" sqref="A1:XFD2"/>
    </sheetView>
  </sheetViews>
  <sheetFormatPr baseColWidth="10" defaultColWidth="11.42578125" defaultRowHeight="15" x14ac:dyDescent="0.25"/>
  <cols>
    <col min="1" max="1" width="17.7109375" style="21" customWidth="1"/>
    <col min="2" max="2" width="15.28515625" style="21" customWidth="1"/>
    <col min="3" max="3" width="44.140625" style="21" customWidth="1"/>
    <col min="4" max="4" width="23.140625" style="21" customWidth="1"/>
    <col min="5" max="5" width="26.5703125" style="21" customWidth="1"/>
    <col min="6" max="6" width="30.7109375" style="21" customWidth="1"/>
    <col min="7" max="7" width="49" style="21" customWidth="1"/>
    <col min="8" max="8" width="41" style="21" customWidth="1"/>
    <col min="9" max="9" width="23.5703125" style="21" customWidth="1"/>
    <col min="10" max="10" width="16.7109375" style="21" customWidth="1"/>
    <col min="11" max="11" width="18.5703125" style="21" customWidth="1"/>
    <col min="12" max="12" width="27" style="21" customWidth="1"/>
    <col min="13" max="13" width="21.5703125" style="21" customWidth="1"/>
    <col min="14" max="14" width="28" style="21" customWidth="1"/>
    <col min="15" max="15" width="41" style="19" customWidth="1"/>
    <col min="16" max="16" width="33" style="19" customWidth="1"/>
    <col min="17" max="17" width="40.85546875" style="19" customWidth="1"/>
    <col min="18" max="18" width="26.85546875" style="21" customWidth="1"/>
    <col min="19" max="19" width="38.5703125" style="21" customWidth="1"/>
    <col min="20" max="20" width="21.42578125" style="21" customWidth="1"/>
    <col min="21" max="21" width="23" style="21" customWidth="1"/>
    <col min="22" max="22" width="18.140625" style="21" customWidth="1"/>
    <col min="23" max="23" width="22.5703125" style="21" customWidth="1"/>
    <col min="24" max="24" width="29" style="21" customWidth="1"/>
    <col min="25" max="25" width="32.85546875" style="21" customWidth="1"/>
    <col min="26" max="26" width="50" style="19" customWidth="1"/>
    <col min="27" max="27" width="34.7109375" style="19" customWidth="1"/>
    <col min="28" max="28" width="74.85546875" style="19" customWidth="1"/>
    <col min="29" max="16384" width="11.42578125" style="19"/>
  </cols>
  <sheetData>
    <row r="1" spans="1:28" customFormat="1" ht="33.75" customHeight="1" x14ac:dyDescent="0.25">
      <c r="A1" s="323"/>
      <c r="B1" s="328" t="s">
        <v>1362</v>
      </c>
      <c r="C1" s="328"/>
      <c r="D1" s="328"/>
      <c r="E1" s="328"/>
      <c r="F1" s="328"/>
      <c r="G1" s="328"/>
      <c r="H1" s="328"/>
      <c r="I1" s="328"/>
      <c r="J1" s="328"/>
      <c r="K1" s="328"/>
      <c r="L1" s="328"/>
      <c r="M1" s="328"/>
      <c r="N1" s="328"/>
      <c r="O1" s="328"/>
      <c r="P1" s="328"/>
      <c r="Q1" s="324"/>
    </row>
    <row r="2" spans="1:28" customFormat="1" ht="51" customHeight="1" x14ac:dyDescent="0.25">
      <c r="A2" s="325"/>
      <c r="B2" s="328"/>
      <c r="C2" s="328"/>
      <c r="D2" s="328"/>
      <c r="E2" s="328"/>
      <c r="F2" s="328"/>
      <c r="G2" s="328"/>
      <c r="H2" s="328"/>
      <c r="I2" s="328"/>
      <c r="J2" s="328"/>
      <c r="K2" s="328"/>
      <c r="L2" s="328"/>
      <c r="M2" s="328"/>
      <c r="N2" s="328"/>
      <c r="O2" s="328"/>
      <c r="P2" s="328"/>
      <c r="Q2" s="19"/>
      <c r="Z2" s="329" t="s">
        <v>1363</v>
      </c>
      <c r="AA2" s="329"/>
      <c r="AB2" s="329"/>
    </row>
    <row r="3" spans="1:28" customFormat="1" ht="51" customHeight="1" thickBot="1" x14ac:dyDescent="0.3">
      <c r="A3" s="325"/>
      <c r="B3" s="328"/>
      <c r="C3" s="328"/>
      <c r="D3" s="328"/>
      <c r="E3" s="328"/>
      <c r="F3" s="328"/>
      <c r="G3" s="328"/>
      <c r="H3" s="328"/>
      <c r="I3" s="328"/>
      <c r="J3" s="328"/>
      <c r="K3" s="328"/>
      <c r="L3" s="328"/>
      <c r="M3" s="328"/>
      <c r="N3" s="328"/>
      <c r="O3" s="328"/>
      <c r="P3" s="328"/>
      <c r="Q3" s="19"/>
      <c r="Z3" s="330"/>
      <c r="AA3" s="330"/>
      <c r="AB3" s="330"/>
    </row>
    <row r="4" spans="1:28" s="44" customFormat="1" ht="30.75" customHeight="1" x14ac:dyDescent="0.4">
      <c r="A4" s="69" t="s">
        <v>14</v>
      </c>
      <c r="B4" s="69"/>
      <c r="C4" s="69"/>
      <c r="D4" s="69"/>
      <c r="E4" s="69"/>
      <c r="F4" s="70"/>
      <c r="G4" s="47" t="s">
        <v>15</v>
      </c>
      <c r="H4" s="71" t="s">
        <v>16</v>
      </c>
      <c r="I4" s="72"/>
      <c r="J4" s="72"/>
      <c r="K4" s="72"/>
      <c r="L4" s="72"/>
      <c r="M4" s="72"/>
      <c r="N4" s="72"/>
      <c r="O4" s="73"/>
      <c r="P4" s="73"/>
      <c r="Q4" s="73"/>
      <c r="R4" s="74" t="s">
        <v>17</v>
      </c>
      <c r="S4" s="83"/>
      <c r="T4" s="83"/>
      <c r="U4" s="83"/>
      <c r="V4" s="83"/>
      <c r="W4" s="83"/>
      <c r="X4" s="83"/>
      <c r="Y4" s="83"/>
      <c r="Z4" s="73"/>
      <c r="AA4" s="73"/>
      <c r="AB4" s="73"/>
    </row>
    <row r="5" spans="1:28" s="45" customFormat="1" ht="31.5" x14ac:dyDescent="0.25">
      <c r="A5" s="252" t="s">
        <v>19</v>
      </c>
      <c r="B5" s="253" t="s">
        <v>0</v>
      </c>
      <c r="C5" s="253" t="s">
        <v>3</v>
      </c>
      <c r="D5" s="253" t="s">
        <v>20</v>
      </c>
      <c r="E5" s="253" t="s">
        <v>21</v>
      </c>
      <c r="F5" s="253" t="s">
        <v>22</v>
      </c>
      <c r="G5" s="254" t="s">
        <v>23</v>
      </c>
      <c r="H5" s="255" t="s">
        <v>24</v>
      </c>
      <c r="I5" s="255" t="s">
        <v>25</v>
      </c>
      <c r="J5" s="255" t="s">
        <v>26</v>
      </c>
      <c r="K5" s="255" t="s">
        <v>27</v>
      </c>
      <c r="L5" s="255" t="s">
        <v>28</v>
      </c>
      <c r="M5" s="255" t="s">
        <v>29</v>
      </c>
      <c r="N5" s="255" t="s">
        <v>30</v>
      </c>
      <c r="O5" s="257" t="s">
        <v>31</v>
      </c>
      <c r="P5" s="256" t="s">
        <v>32</v>
      </c>
      <c r="Q5" s="256" t="s">
        <v>33</v>
      </c>
      <c r="R5" s="258" t="s">
        <v>34</v>
      </c>
      <c r="S5" s="259" t="s">
        <v>35</v>
      </c>
      <c r="T5" s="259" t="s">
        <v>36</v>
      </c>
      <c r="U5" s="259" t="s">
        <v>37</v>
      </c>
      <c r="V5" s="259" t="s">
        <v>38</v>
      </c>
      <c r="W5" s="259" t="s">
        <v>39</v>
      </c>
      <c r="X5" s="259" t="s">
        <v>40</v>
      </c>
      <c r="Y5" s="260" t="s">
        <v>41</v>
      </c>
      <c r="Z5" s="257" t="s">
        <v>42</v>
      </c>
      <c r="AA5" s="256" t="s">
        <v>43</v>
      </c>
      <c r="AB5" s="256" t="s">
        <v>44</v>
      </c>
    </row>
    <row r="6" spans="1:28" ht="228.75" customHeight="1" x14ac:dyDescent="0.25">
      <c r="A6" s="29">
        <v>135</v>
      </c>
      <c r="B6" s="30" t="s">
        <v>45</v>
      </c>
      <c r="C6" s="30" t="s">
        <v>12</v>
      </c>
      <c r="D6" s="30" t="s">
        <v>12</v>
      </c>
      <c r="E6" s="30" t="s">
        <v>244</v>
      </c>
      <c r="F6" s="30" t="s">
        <v>147</v>
      </c>
      <c r="G6" s="29" t="s">
        <v>48</v>
      </c>
      <c r="H6" s="34" t="s">
        <v>49</v>
      </c>
      <c r="I6" s="30" t="s">
        <v>245</v>
      </c>
      <c r="J6" s="29" t="s">
        <v>48</v>
      </c>
      <c r="K6" s="29" t="s">
        <v>52</v>
      </c>
      <c r="L6" s="29">
        <v>0</v>
      </c>
      <c r="M6" s="29">
        <v>0</v>
      </c>
      <c r="N6" s="29">
        <v>0</v>
      </c>
      <c r="O6" s="265"/>
      <c r="P6" s="79"/>
      <c r="Q6" s="80"/>
      <c r="R6" s="30" t="s">
        <v>246</v>
      </c>
      <c r="S6" s="30" t="s">
        <v>247</v>
      </c>
      <c r="T6" s="30" t="s">
        <v>248</v>
      </c>
      <c r="U6" s="35">
        <v>0</v>
      </c>
      <c r="V6" s="35">
        <v>50</v>
      </c>
      <c r="W6" s="30" t="s">
        <v>249</v>
      </c>
      <c r="X6" s="30" t="s">
        <v>250</v>
      </c>
      <c r="Y6" s="96" t="s">
        <v>251</v>
      </c>
      <c r="Z6" s="76">
        <v>54</v>
      </c>
      <c r="AA6" s="79">
        <v>1.08</v>
      </c>
      <c r="AB6" s="13" t="s">
        <v>1156</v>
      </c>
    </row>
    <row r="7" spans="1:28" ht="231" customHeight="1" x14ac:dyDescent="0.25">
      <c r="A7" s="29">
        <v>136</v>
      </c>
      <c r="B7" s="30" t="s">
        <v>45</v>
      </c>
      <c r="C7" s="30" t="s">
        <v>12</v>
      </c>
      <c r="D7" s="30" t="s">
        <v>12</v>
      </c>
      <c r="E7" s="30" t="s">
        <v>244</v>
      </c>
      <c r="F7" s="30" t="s">
        <v>147</v>
      </c>
      <c r="G7" s="29" t="s">
        <v>48</v>
      </c>
      <c r="H7" s="34" t="s">
        <v>49</v>
      </c>
      <c r="I7" s="30" t="s">
        <v>245</v>
      </c>
      <c r="J7" s="29"/>
      <c r="K7" s="29" t="s">
        <v>52</v>
      </c>
      <c r="L7" s="29"/>
      <c r="M7" s="29"/>
      <c r="N7" s="29"/>
      <c r="O7" s="265"/>
      <c r="P7" s="79"/>
      <c r="Q7" s="80"/>
      <c r="R7" s="30" t="s">
        <v>246</v>
      </c>
      <c r="S7" s="30" t="s">
        <v>254</v>
      </c>
      <c r="T7" s="30" t="s">
        <v>255</v>
      </c>
      <c r="U7" s="91">
        <v>0</v>
      </c>
      <c r="V7" s="97">
        <v>1840</v>
      </c>
      <c r="W7" s="30" t="s">
        <v>256</v>
      </c>
      <c r="X7" s="30" t="s">
        <v>257</v>
      </c>
      <c r="Y7" s="30" t="s">
        <v>258</v>
      </c>
      <c r="Z7" s="76">
        <v>1840</v>
      </c>
      <c r="AA7" s="79">
        <v>1</v>
      </c>
      <c r="AB7" s="13" t="s">
        <v>1157</v>
      </c>
    </row>
    <row r="8" spans="1:28" ht="234" customHeight="1" x14ac:dyDescent="0.25">
      <c r="A8" s="29">
        <v>138</v>
      </c>
      <c r="B8" s="30" t="s">
        <v>45</v>
      </c>
      <c r="C8" s="30" t="s">
        <v>12</v>
      </c>
      <c r="D8" s="30" t="s">
        <v>12</v>
      </c>
      <c r="E8" s="30" t="s">
        <v>244</v>
      </c>
      <c r="F8" s="30" t="s">
        <v>147</v>
      </c>
      <c r="G8" s="29" t="s">
        <v>48</v>
      </c>
      <c r="H8" s="34" t="s">
        <v>49</v>
      </c>
      <c r="I8" s="30" t="s">
        <v>245</v>
      </c>
      <c r="J8" s="29"/>
      <c r="K8" s="29" t="s">
        <v>52</v>
      </c>
      <c r="L8" s="29"/>
      <c r="M8" s="29"/>
      <c r="N8" s="29"/>
      <c r="O8" s="265"/>
      <c r="P8" s="79"/>
      <c r="Q8" s="80"/>
      <c r="R8" s="30" t="s">
        <v>246</v>
      </c>
      <c r="S8" s="30" t="s">
        <v>259</v>
      </c>
      <c r="T8" s="30" t="s">
        <v>255</v>
      </c>
      <c r="U8" s="35">
        <v>0</v>
      </c>
      <c r="V8" s="87">
        <f>200+220+50</f>
        <v>470</v>
      </c>
      <c r="W8" s="30" t="s">
        <v>260</v>
      </c>
      <c r="X8" s="30" t="s">
        <v>261</v>
      </c>
      <c r="Y8" s="96" t="s">
        <v>251</v>
      </c>
      <c r="Z8" s="76">
        <v>470</v>
      </c>
      <c r="AA8" s="79">
        <v>1</v>
      </c>
      <c r="AB8" s="13" t="s">
        <v>1158</v>
      </c>
    </row>
    <row r="9" spans="1:28" ht="195" customHeight="1" x14ac:dyDescent="0.25">
      <c r="A9" s="29">
        <v>142</v>
      </c>
      <c r="B9" s="30" t="s">
        <v>45</v>
      </c>
      <c r="C9" s="30" t="s">
        <v>12</v>
      </c>
      <c r="D9" s="30" t="s">
        <v>12</v>
      </c>
      <c r="E9" s="30" t="s">
        <v>244</v>
      </c>
      <c r="F9" s="30" t="s">
        <v>147</v>
      </c>
      <c r="G9" s="30" t="s">
        <v>48</v>
      </c>
      <c r="H9" s="34" t="s">
        <v>49</v>
      </c>
      <c r="I9" s="30" t="s">
        <v>245</v>
      </c>
      <c r="J9" s="29"/>
      <c r="K9" s="29" t="s">
        <v>52</v>
      </c>
      <c r="L9" s="29"/>
      <c r="M9" s="29"/>
      <c r="N9" s="29"/>
      <c r="O9" s="265"/>
      <c r="P9" s="79"/>
      <c r="Q9" s="80"/>
      <c r="R9" s="30" t="s">
        <v>246</v>
      </c>
      <c r="S9" s="30" t="s">
        <v>262</v>
      </c>
      <c r="T9" s="30" t="s">
        <v>248</v>
      </c>
      <c r="U9" s="35">
        <v>0</v>
      </c>
      <c r="V9" s="35">
        <v>450</v>
      </c>
      <c r="W9" s="30" t="s">
        <v>249</v>
      </c>
      <c r="X9" s="30" t="s">
        <v>263</v>
      </c>
      <c r="Y9" s="96" t="s">
        <v>56</v>
      </c>
      <c r="Z9" s="76">
        <v>450</v>
      </c>
      <c r="AA9" s="79">
        <v>1</v>
      </c>
      <c r="AB9" s="13" t="s">
        <v>1159</v>
      </c>
    </row>
    <row r="10" spans="1:28" ht="256.5" customHeight="1" x14ac:dyDescent="0.25">
      <c r="A10" s="29">
        <v>152</v>
      </c>
      <c r="B10" s="30" t="s">
        <v>45</v>
      </c>
      <c r="C10" s="30" t="s">
        <v>12</v>
      </c>
      <c r="D10" s="30" t="s">
        <v>12</v>
      </c>
      <c r="E10" s="30" t="s">
        <v>244</v>
      </c>
      <c r="F10" s="30" t="s">
        <v>147</v>
      </c>
      <c r="G10" s="30" t="s">
        <v>48</v>
      </c>
      <c r="H10" s="34" t="s">
        <v>49</v>
      </c>
      <c r="I10" s="30" t="s">
        <v>245</v>
      </c>
      <c r="J10" s="29"/>
      <c r="K10" s="29" t="s">
        <v>52</v>
      </c>
      <c r="L10" s="29"/>
      <c r="M10" s="29"/>
      <c r="N10" s="29"/>
      <c r="O10" s="265"/>
      <c r="P10" s="79"/>
      <c r="Q10" s="80"/>
      <c r="R10" s="30" t="s">
        <v>246</v>
      </c>
      <c r="S10" s="86" t="s">
        <v>264</v>
      </c>
      <c r="T10" s="30" t="s">
        <v>248</v>
      </c>
      <c r="U10" s="35">
        <v>0</v>
      </c>
      <c r="V10" s="87">
        <v>100</v>
      </c>
      <c r="W10" s="30" t="s">
        <v>48</v>
      </c>
      <c r="X10" s="30" t="s">
        <v>265</v>
      </c>
      <c r="Y10" s="30" t="s">
        <v>56</v>
      </c>
      <c r="Z10" s="76">
        <v>100</v>
      </c>
      <c r="AA10" s="79">
        <v>1</v>
      </c>
      <c r="AB10" s="13" t="s">
        <v>1160</v>
      </c>
    </row>
    <row r="11" spans="1:28" ht="135.75" customHeight="1" x14ac:dyDescent="0.25">
      <c r="A11" s="46" t="s">
        <v>266</v>
      </c>
      <c r="B11" s="30" t="s">
        <v>45</v>
      </c>
      <c r="C11" s="30" t="s">
        <v>12</v>
      </c>
      <c r="D11" s="30" t="s">
        <v>12</v>
      </c>
      <c r="E11" s="30" t="s">
        <v>244</v>
      </c>
      <c r="F11" s="30" t="s">
        <v>147</v>
      </c>
      <c r="G11" s="30" t="s">
        <v>48</v>
      </c>
      <c r="H11" s="34" t="s">
        <v>49</v>
      </c>
      <c r="I11" s="30" t="s">
        <v>245</v>
      </c>
      <c r="J11" s="29"/>
      <c r="K11" s="29" t="s">
        <v>52</v>
      </c>
      <c r="L11" s="29"/>
      <c r="M11" s="29"/>
      <c r="N11" s="29"/>
      <c r="O11" s="265"/>
      <c r="P11" s="79"/>
      <c r="Q11" s="80"/>
      <c r="R11" s="30" t="s">
        <v>246</v>
      </c>
      <c r="S11" s="96" t="s">
        <v>267</v>
      </c>
      <c r="T11" s="30" t="s">
        <v>248</v>
      </c>
      <c r="U11" s="35">
        <v>0</v>
      </c>
      <c r="V11" s="98">
        <v>100</v>
      </c>
      <c r="W11" s="30" t="s">
        <v>48</v>
      </c>
      <c r="X11" s="30" t="s">
        <v>268</v>
      </c>
      <c r="Y11" s="30" t="s">
        <v>56</v>
      </c>
      <c r="Z11" s="76">
        <v>100</v>
      </c>
      <c r="AA11" s="79">
        <v>1</v>
      </c>
      <c r="AB11" s="13" t="s">
        <v>1161</v>
      </c>
    </row>
  </sheetData>
  <mergeCells count="2">
    <mergeCell ref="B1:P3"/>
    <mergeCell ref="Z2:AB3"/>
  </mergeCells>
  <pageMargins left="0.7" right="0.7" top="0.75" bottom="0.75" header="0.3" footer="0.3"/>
  <pageSetup orientation="portrait" verticalDpi="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5D9F1-D48E-4B95-98CE-947E0DDE3E13}">
  <dimension ref="A1:AB12"/>
  <sheetViews>
    <sheetView zoomScale="90" zoomScaleNormal="90" workbookViewId="0">
      <pane xSplit="4" ySplit="5" topLeftCell="E6" activePane="bottomRight" state="frozen"/>
      <selection pane="topRight" activeCell="E1" sqref="E1"/>
      <selection pane="bottomLeft" activeCell="A8" sqref="A8"/>
      <selection pane="bottomRight" sqref="A1:XFD2"/>
    </sheetView>
  </sheetViews>
  <sheetFormatPr baseColWidth="10" defaultColWidth="11.42578125" defaultRowHeight="15" x14ac:dyDescent="0.25"/>
  <cols>
    <col min="1" max="1" width="17.7109375" style="21" customWidth="1"/>
    <col min="2" max="2" width="15.28515625" style="21" customWidth="1"/>
    <col min="3" max="3" width="44.140625" style="21" customWidth="1"/>
    <col min="4" max="4" width="23.140625" style="21" customWidth="1"/>
    <col min="5" max="5" width="26.5703125" style="21" customWidth="1"/>
    <col min="6" max="6" width="30.7109375" style="21" customWidth="1"/>
    <col min="7" max="7" width="49" style="21" customWidth="1"/>
    <col min="8" max="8" width="41" style="21" customWidth="1"/>
    <col min="9" max="9" width="23.5703125" style="21" customWidth="1"/>
    <col min="10" max="10" width="16.7109375" style="21" customWidth="1"/>
    <col min="11" max="11" width="18.5703125" style="21" customWidth="1"/>
    <col min="12" max="12" width="27" style="21" customWidth="1"/>
    <col min="13" max="13" width="21.5703125" style="21" customWidth="1"/>
    <col min="14" max="14" width="28" style="21" customWidth="1"/>
    <col min="15" max="15" width="41" style="19" customWidth="1"/>
    <col min="16" max="16" width="33" style="19" customWidth="1"/>
    <col min="17" max="17" width="40.85546875" style="19" customWidth="1"/>
    <col min="18" max="18" width="26.85546875" style="21" customWidth="1"/>
    <col min="19" max="19" width="38.5703125" style="21" customWidth="1"/>
    <col min="20" max="20" width="21.42578125" style="21" customWidth="1"/>
    <col min="21" max="21" width="23" style="21" customWidth="1"/>
    <col min="22" max="22" width="18.140625" style="21" customWidth="1"/>
    <col min="23" max="23" width="22.5703125" style="21" customWidth="1"/>
    <col min="24" max="24" width="29" style="21" customWidth="1"/>
    <col min="25" max="25" width="32.85546875" style="21" customWidth="1"/>
    <col min="26" max="26" width="50" style="19" customWidth="1"/>
    <col min="27" max="27" width="34.7109375" style="19" customWidth="1"/>
    <col min="28" max="28" width="74.85546875" style="19" customWidth="1"/>
    <col min="29" max="16384" width="11.42578125" style="19"/>
  </cols>
  <sheetData>
    <row r="1" spans="1:28" customFormat="1" ht="33.75" customHeight="1" x14ac:dyDescent="0.25">
      <c r="A1" s="323"/>
      <c r="B1" s="328" t="s">
        <v>1362</v>
      </c>
      <c r="C1" s="328"/>
      <c r="D1" s="328"/>
      <c r="E1" s="328"/>
      <c r="F1" s="328"/>
      <c r="G1" s="328"/>
      <c r="H1" s="328"/>
      <c r="I1" s="328"/>
      <c r="J1" s="328"/>
      <c r="K1" s="328"/>
      <c r="L1" s="328"/>
      <c r="M1" s="328"/>
      <c r="N1" s="328"/>
      <c r="O1" s="328"/>
      <c r="P1" s="328"/>
      <c r="Q1" s="324"/>
    </row>
    <row r="2" spans="1:28" customFormat="1" ht="51" customHeight="1" x14ac:dyDescent="0.25">
      <c r="A2" s="325"/>
      <c r="B2" s="328"/>
      <c r="C2" s="328"/>
      <c r="D2" s="328"/>
      <c r="E2" s="328"/>
      <c r="F2" s="328"/>
      <c r="G2" s="328"/>
      <c r="H2" s="328"/>
      <c r="I2" s="328"/>
      <c r="J2" s="328"/>
      <c r="K2" s="328"/>
      <c r="L2" s="328"/>
      <c r="M2" s="328"/>
      <c r="N2" s="328"/>
      <c r="O2" s="328"/>
      <c r="P2" s="328"/>
      <c r="Q2" s="19"/>
      <c r="Z2" s="329" t="s">
        <v>1363</v>
      </c>
      <c r="AA2" s="329"/>
      <c r="AB2" s="329"/>
    </row>
    <row r="3" spans="1:28" customFormat="1" ht="51" customHeight="1" thickBot="1" x14ac:dyDescent="0.3">
      <c r="A3" s="325"/>
      <c r="B3" s="328"/>
      <c r="C3" s="328"/>
      <c r="D3" s="328"/>
      <c r="E3" s="328"/>
      <c r="F3" s="328"/>
      <c r="G3" s="328"/>
      <c r="H3" s="328"/>
      <c r="I3" s="328"/>
      <c r="J3" s="328"/>
      <c r="K3" s="328"/>
      <c r="L3" s="328"/>
      <c r="M3" s="328"/>
      <c r="N3" s="328"/>
      <c r="O3" s="328"/>
      <c r="P3" s="328"/>
      <c r="Q3" s="19"/>
      <c r="Z3" s="330"/>
      <c r="AA3" s="330"/>
      <c r="AB3" s="330"/>
    </row>
    <row r="4" spans="1:28" s="44" customFormat="1" ht="30.75" customHeight="1" x14ac:dyDescent="0.4">
      <c r="A4" s="69" t="s">
        <v>14</v>
      </c>
      <c r="B4" s="69"/>
      <c r="C4" s="69"/>
      <c r="D4" s="69"/>
      <c r="E4" s="69"/>
      <c r="F4" s="70"/>
      <c r="G4" s="47" t="s">
        <v>15</v>
      </c>
      <c r="H4" s="71" t="s">
        <v>16</v>
      </c>
      <c r="I4" s="72"/>
      <c r="J4" s="72"/>
      <c r="K4" s="72"/>
      <c r="L4" s="72"/>
      <c r="M4" s="72"/>
      <c r="N4" s="72"/>
      <c r="O4" s="73"/>
      <c r="P4" s="73"/>
      <c r="Q4" s="73"/>
      <c r="R4" s="74" t="s">
        <v>17</v>
      </c>
      <c r="S4" s="83"/>
      <c r="T4" s="83"/>
      <c r="U4" s="83"/>
      <c r="V4" s="83"/>
      <c r="W4" s="83"/>
      <c r="X4" s="83"/>
      <c r="Y4" s="83"/>
      <c r="Z4" s="73"/>
      <c r="AA4" s="73"/>
      <c r="AB4" s="73"/>
    </row>
    <row r="5" spans="1:28" s="45" customFormat="1" ht="31.5" x14ac:dyDescent="0.25">
      <c r="A5" s="252" t="s">
        <v>19</v>
      </c>
      <c r="B5" s="253" t="s">
        <v>0</v>
      </c>
      <c r="C5" s="253" t="s">
        <v>3</v>
      </c>
      <c r="D5" s="253" t="s">
        <v>20</v>
      </c>
      <c r="E5" s="253" t="s">
        <v>21</v>
      </c>
      <c r="F5" s="253" t="s">
        <v>22</v>
      </c>
      <c r="G5" s="254" t="s">
        <v>23</v>
      </c>
      <c r="H5" s="255" t="s">
        <v>24</v>
      </c>
      <c r="I5" s="255" t="s">
        <v>25</v>
      </c>
      <c r="J5" s="255" t="s">
        <v>26</v>
      </c>
      <c r="K5" s="255" t="s">
        <v>27</v>
      </c>
      <c r="L5" s="255" t="s">
        <v>28</v>
      </c>
      <c r="M5" s="255" t="s">
        <v>29</v>
      </c>
      <c r="N5" s="255" t="s">
        <v>30</v>
      </c>
      <c r="O5" s="257" t="s">
        <v>31</v>
      </c>
      <c r="P5" s="256" t="s">
        <v>32</v>
      </c>
      <c r="Q5" s="256" t="s">
        <v>33</v>
      </c>
      <c r="R5" s="258" t="s">
        <v>34</v>
      </c>
      <c r="S5" s="259" t="s">
        <v>35</v>
      </c>
      <c r="T5" s="259" t="s">
        <v>36</v>
      </c>
      <c r="U5" s="259" t="s">
        <v>37</v>
      </c>
      <c r="V5" s="259" t="s">
        <v>38</v>
      </c>
      <c r="W5" s="259" t="s">
        <v>39</v>
      </c>
      <c r="X5" s="259" t="s">
        <v>40</v>
      </c>
      <c r="Y5" s="260" t="s">
        <v>41</v>
      </c>
      <c r="Z5" s="257" t="s">
        <v>42</v>
      </c>
      <c r="AA5" s="256" t="s">
        <v>43</v>
      </c>
      <c r="AB5" s="256" t="s">
        <v>44</v>
      </c>
    </row>
    <row r="6" spans="1:28" ht="241.5" customHeight="1" x14ac:dyDescent="0.25">
      <c r="A6" s="29">
        <v>109</v>
      </c>
      <c r="B6" s="30" t="s">
        <v>45</v>
      </c>
      <c r="C6" s="30" t="s">
        <v>221</v>
      </c>
      <c r="D6" s="30" t="s">
        <v>221</v>
      </c>
      <c r="E6" s="30" t="s">
        <v>222</v>
      </c>
      <c r="F6" s="30" t="s">
        <v>223</v>
      </c>
      <c r="G6" s="30" t="s">
        <v>48</v>
      </c>
      <c r="H6" s="34" t="s">
        <v>49</v>
      </c>
      <c r="I6" s="30" t="s">
        <v>224</v>
      </c>
      <c r="J6" s="29" t="s">
        <v>48</v>
      </c>
      <c r="K6" s="29" t="s">
        <v>52</v>
      </c>
      <c r="L6" s="29">
        <v>0</v>
      </c>
      <c r="M6" s="29">
        <v>0</v>
      </c>
      <c r="N6" s="29">
        <v>0</v>
      </c>
      <c r="O6" s="265"/>
      <c r="P6" s="79"/>
      <c r="Q6" s="80"/>
      <c r="R6" s="30" t="s">
        <v>48</v>
      </c>
      <c r="S6" s="30" t="s">
        <v>225</v>
      </c>
      <c r="T6" s="30" t="s">
        <v>226</v>
      </c>
      <c r="U6" s="35">
        <v>0</v>
      </c>
      <c r="V6" s="35">
        <v>100</v>
      </c>
      <c r="W6" s="30" t="s">
        <v>227</v>
      </c>
      <c r="X6" s="30" t="s">
        <v>228</v>
      </c>
      <c r="Y6" s="30" t="s">
        <v>56</v>
      </c>
      <c r="Z6" s="76">
        <v>100</v>
      </c>
      <c r="AA6" s="79">
        <v>1</v>
      </c>
      <c r="AB6" s="13" t="s">
        <v>1149</v>
      </c>
    </row>
    <row r="7" spans="1:28" ht="162.75" customHeight="1" x14ac:dyDescent="0.25">
      <c r="A7" s="29">
        <v>105</v>
      </c>
      <c r="B7" s="30" t="s">
        <v>45</v>
      </c>
      <c r="C7" s="30" t="s">
        <v>221</v>
      </c>
      <c r="D7" s="30" t="s">
        <v>221</v>
      </c>
      <c r="E7" s="30" t="s">
        <v>222</v>
      </c>
      <c r="F7" s="30" t="s">
        <v>223</v>
      </c>
      <c r="G7" s="30" t="s">
        <v>48</v>
      </c>
      <c r="H7" s="34" t="s">
        <v>49</v>
      </c>
      <c r="I7" s="30" t="s">
        <v>224</v>
      </c>
      <c r="J7" s="29" t="s">
        <v>48</v>
      </c>
      <c r="K7" s="29" t="s">
        <v>52</v>
      </c>
      <c r="L7" s="29">
        <v>0</v>
      </c>
      <c r="M7" s="29">
        <v>0</v>
      </c>
      <c r="N7" s="29">
        <v>0</v>
      </c>
      <c r="O7" s="265"/>
      <c r="P7" s="79"/>
      <c r="Q7" s="80"/>
      <c r="R7" s="30" t="s">
        <v>48</v>
      </c>
      <c r="S7" s="30" t="s">
        <v>231</v>
      </c>
      <c r="T7" s="30" t="s">
        <v>226</v>
      </c>
      <c r="U7" s="35">
        <v>0</v>
      </c>
      <c r="V7" s="35">
        <v>2</v>
      </c>
      <c r="W7" s="30" t="s">
        <v>227</v>
      </c>
      <c r="X7" s="30" t="s">
        <v>232</v>
      </c>
      <c r="Y7" s="30" t="s">
        <v>207</v>
      </c>
      <c r="Z7" s="76">
        <v>2</v>
      </c>
      <c r="AA7" s="79">
        <v>1</v>
      </c>
      <c r="AB7" s="13" t="s">
        <v>1150</v>
      </c>
    </row>
    <row r="8" spans="1:28" ht="60" x14ac:dyDescent="0.25">
      <c r="A8" s="29">
        <v>107</v>
      </c>
      <c r="B8" s="30" t="s">
        <v>45</v>
      </c>
      <c r="C8" s="30" t="s">
        <v>221</v>
      </c>
      <c r="D8" s="30" t="s">
        <v>221</v>
      </c>
      <c r="E8" s="30" t="s">
        <v>222</v>
      </c>
      <c r="F8" s="30" t="s">
        <v>223</v>
      </c>
      <c r="G8" s="30" t="s">
        <v>48</v>
      </c>
      <c r="H8" s="34" t="s">
        <v>49</v>
      </c>
      <c r="I8" s="30" t="s">
        <v>224</v>
      </c>
      <c r="J8" s="29" t="s">
        <v>48</v>
      </c>
      <c r="K8" s="29" t="s">
        <v>52</v>
      </c>
      <c r="L8" s="29">
        <v>0</v>
      </c>
      <c r="M8" s="29">
        <v>0</v>
      </c>
      <c r="N8" s="29">
        <v>0</v>
      </c>
      <c r="O8" s="265"/>
      <c r="P8" s="79"/>
      <c r="Q8" s="80"/>
      <c r="R8" s="30" t="s">
        <v>48</v>
      </c>
      <c r="S8" s="30" t="s">
        <v>233</v>
      </c>
      <c r="T8" s="30" t="s">
        <v>226</v>
      </c>
      <c r="U8" s="35">
        <v>0</v>
      </c>
      <c r="V8" s="35">
        <v>2</v>
      </c>
      <c r="W8" s="30" t="s">
        <v>227</v>
      </c>
      <c r="X8" s="30" t="s">
        <v>232</v>
      </c>
      <c r="Y8" s="30" t="s">
        <v>207</v>
      </c>
      <c r="Z8" s="76">
        <v>2</v>
      </c>
      <c r="AA8" s="79">
        <v>1</v>
      </c>
      <c r="AB8" s="13" t="s">
        <v>1151</v>
      </c>
    </row>
    <row r="9" spans="1:28" ht="60" x14ac:dyDescent="0.25">
      <c r="A9" s="29">
        <v>106</v>
      </c>
      <c r="B9" s="30" t="s">
        <v>45</v>
      </c>
      <c r="C9" s="30" t="s">
        <v>221</v>
      </c>
      <c r="D9" s="30" t="s">
        <v>221</v>
      </c>
      <c r="E9" s="30" t="s">
        <v>222</v>
      </c>
      <c r="F9" s="30" t="s">
        <v>223</v>
      </c>
      <c r="G9" s="30" t="s">
        <v>48</v>
      </c>
      <c r="H9" s="34" t="s">
        <v>49</v>
      </c>
      <c r="I9" s="30" t="s">
        <v>224</v>
      </c>
      <c r="J9" s="29" t="s">
        <v>48</v>
      </c>
      <c r="K9" s="29" t="s">
        <v>52</v>
      </c>
      <c r="L9" s="29">
        <v>0</v>
      </c>
      <c r="M9" s="29">
        <v>0</v>
      </c>
      <c r="N9" s="29">
        <v>0</v>
      </c>
      <c r="O9" s="265"/>
      <c r="P9" s="79"/>
      <c r="Q9" s="80"/>
      <c r="R9" s="30" t="s">
        <v>48</v>
      </c>
      <c r="S9" s="30" t="s">
        <v>234</v>
      </c>
      <c r="T9" s="30" t="s">
        <v>226</v>
      </c>
      <c r="U9" s="35">
        <v>0</v>
      </c>
      <c r="V9" s="35">
        <v>2</v>
      </c>
      <c r="W9" s="30" t="s">
        <v>227</v>
      </c>
      <c r="X9" s="30" t="s">
        <v>235</v>
      </c>
      <c r="Y9" s="30" t="s">
        <v>207</v>
      </c>
      <c r="Z9" s="76">
        <v>2</v>
      </c>
      <c r="AA9" s="79">
        <v>1</v>
      </c>
      <c r="AB9" s="13" t="s">
        <v>1152</v>
      </c>
    </row>
    <row r="10" spans="1:28" ht="90" x14ac:dyDescent="0.25">
      <c r="A10" s="29">
        <v>111</v>
      </c>
      <c r="B10" s="30" t="s">
        <v>45</v>
      </c>
      <c r="C10" s="30" t="s">
        <v>221</v>
      </c>
      <c r="D10" s="30" t="s">
        <v>221</v>
      </c>
      <c r="E10" s="30" t="s">
        <v>222</v>
      </c>
      <c r="F10" s="30" t="s">
        <v>223</v>
      </c>
      <c r="G10" s="30" t="s">
        <v>48</v>
      </c>
      <c r="H10" s="34" t="s">
        <v>49</v>
      </c>
      <c r="I10" s="30" t="s">
        <v>224</v>
      </c>
      <c r="J10" s="29" t="s">
        <v>48</v>
      </c>
      <c r="K10" s="29" t="s">
        <v>52</v>
      </c>
      <c r="L10" s="29">
        <v>0</v>
      </c>
      <c r="M10" s="29">
        <v>0</v>
      </c>
      <c r="N10" s="29">
        <v>0</v>
      </c>
      <c r="O10" s="265"/>
      <c r="P10" s="79"/>
      <c r="Q10" s="80"/>
      <c r="R10" s="30" t="s">
        <v>48</v>
      </c>
      <c r="S10" s="30" t="s">
        <v>236</v>
      </c>
      <c r="T10" s="30" t="s">
        <v>226</v>
      </c>
      <c r="U10" s="35">
        <v>0</v>
      </c>
      <c r="V10" s="35">
        <v>100</v>
      </c>
      <c r="W10" s="30" t="s">
        <v>227</v>
      </c>
      <c r="X10" s="30" t="s">
        <v>237</v>
      </c>
      <c r="Y10" s="30" t="s">
        <v>56</v>
      </c>
      <c r="Z10" s="76">
        <v>95</v>
      </c>
      <c r="AA10" s="79">
        <v>0.95</v>
      </c>
      <c r="AB10" s="13" t="s">
        <v>1153</v>
      </c>
    </row>
    <row r="11" spans="1:28" ht="60" x14ac:dyDescent="0.25">
      <c r="A11" s="29">
        <v>108</v>
      </c>
      <c r="B11" s="30" t="s">
        <v>45</v>
      </c>
      <c r="C11" s="30" t="s">
        <v>221</v>
      </c>
      <c r="D11" s="30" t="s">
        <v>221</v>
      </c>
      <c r="E11" s="30" t="s">
        <v>222</v>
      </c>
      <c r="F11" s="30" t="s">
        <v>223</v>
      </c>
      <c r="G11" s="30" t="s">
        <v>48</v>
      </c>
      <c r="H11" s="34" t="s">
        <v>49</v>
      </c>
      <c r="I11" s="30" t="s">
        <v>224</v>
      </c>
      <c r="J11" s="29" t="s">
        <v>48</v>
      </c>
      <c r="K11" s="29" t="s">
        <v>52</v>
      </c>
      <c r="L11" s="29">
        <v>0</v>
      </c>
      <c r="M11" s="29">
        <v>0</v>
      </c>
      <c r="N11" s="29">
        <v>0</v>
      </c>
      <c r="O11" s="265"/>
      <c r="P11" s="79"/>
      <c r="Q11" s="80"/>
      <c r="R11" s="30" t="s">
        <v>48</v>
      </c>
      <c r="S11" s="30" t="s">
        <v>238</v>
      </c>
      <c r="T11" s="30" t="s">
        <v>226</v>
      </c>
      <c r="U11" s="35">
        <v>0</v>
      </c>
      <c r="V11" s="35">
        <v>1</v>
      </c>
      <c r="W11" s="30" t="s">
        <v>227</v>
      </c>
      <c r="X11" s="30" t="s">
        <v>239</v>
      </c>
      <c r="Y11" s="30" t="s">
        <v>240</v>
      </c>
      <c r="Z11" s="76">
        <v>1</v>
      </c>
      <c r="AA11" s="79">
        <v>1</v>
      </c>
      <c r="AB11" s="13" t="s">
        <v>1154</v>
      </c>
    </row>
    <row r="12" spans="1:28" ht="176.25" customHeight="1" x14ac:dyDescent="0.25">
      <c r="A12" s="29">
        <v>110</v>
      </c>
      <c r="B12" s="30" t="s">
        <v>45</v>
      </c>
      <c r="C12" s="30" t="s">
        <v>221</v>
      </c>
      <c r="D12" s="30" t="s">
        <v>221</v>
      </c>
      <c r="E12" s="30" t="s">
        <v>222</v>
      </c>
      <c r="F12" s="30" t="s">
        <v>223</v>
      </c>
      <c r="G12" s="30" t="s">
        <v>48</v>
      </c>
      <c r="H12" s="34" t="s">
        <v>49</v>
      </c>
      <c r="I12" s="30" t="s">
        <v>224</v>
      </c>
      <c r="J12" s="29" t="s">
        <v>48</v>
      </c>
      <c r="K12" s="29" t="s">
        <v>52</v>
      </c>
      <c r="L12" s="29">
        <v>0</v>
      </c>
      <c r="M12" s="29">
        <v>0</v>
      </c>
      <c r="N12" s="29">
        <v>0</v>
      </c>
      <c r="O12" s="265"/>
      <c r="P12" s="79"/>
      <c r="Q12" s="80"/>
      <c r="R12" s="30" t="s">
        <v>48</v>
      </c>
      <c r="S12" s="30" t="s">
        <v>241</v>
      </c>
      <c r="T12" s="30" t="s">
        <v>226</v>
      </c>
      <c r="U12" s="35">
        <v>0</v>
      </c>
      <c r="V12" s="35">
        <v>100</v>
      </c>
      <c r="W12" s="30" t="s">
        <v>227</v>
      </c>
      <c r="X12" s="30" t="s">
        <v>242</v>
      </c>
      <c r="Y12" s="30" t="s">
        <v>243</v>
      </c>
      <c r="Z12" s="76">
        <v>100</v>
      </c>
      <c r="AA12" s="79">
        <v>1</v>
      </c>
      <c r="AB12" s="13" t="s">
        <v>1155</v>
      </c>
    </row>
  </sheetData>
  <mergeCells count="2">
    <mergeCell ref="B1:P3"/>
    <mergeCell ref="Z2:AB3"/>
  </mergeCells>
  <pageMargins left="0.7" right="0.7" top="0.75" bottom="0.75" header="0.3" footer="0.3"/>
  <pageSetup orientation="portrait" verticalDpi="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2"/>
  <sheetViews>
    <sheetView topLeftCell="A10" workbookViewId="0">
      <selection activeCell="B32" sqref="B32"/>
    </sheetView>
  </sheetViews>
  <sheetFormatPr baseColWidth="10" defaultColWidth="11.42578125" defaultRowHeight="15" x14ac:dyDescent="0.25"/>
  <cols>
    <col min="1" max="1" width="117" bestFit="1" customWidth="1"/>
    <col min="2" max="2" width="58.42578125" customWidth="1"/>
    <col min="3" max="3" width="19.85546875" bestFit="1" customWidth="1"/>
    <col min="4" max="4" width="19.7109375" bestFit="1" customWidth="1"/>
  </cols>
  <sheetData>
    <row r="1" spans="1:3" x14ac:dyDescent="0.25">
      <c r="A1" s="49" t="s">
        <v>1004</v>
      </c>
      <c r="B1" t="s">
        <v>99</v>
      </c>
    </row>
    <row r="2" spans="1:3" x14ac:dyDescent="0.25">
      <c r="A2" s="49" t="s">
        <v>1005</v>
      </c>
      <c r="B2" t="s">
        <v>9</v>
      </c>
    </row>
    <row r="3" spans="1:3" x14ac:dyDescent="0.25">
      <c r="A3" s="49" t="s">
        <v>1006</v>
      </c>
      <c r="B3" t="s">
        <v>1007</v>
      </c>
    </row>
    <row r="5" spans="1:3" x14ac:dyDescent="0.25">
      <c r="A5" s="49" t="s">
        <v>1008</v>
      </c>
      <c r="B5" t="s">
        <v>1009</v>
      </c>
      <c r="C5" t="s">
        <v>1010</v>
      </c>
    </row>
    <row r="6" spans="1:3" x14ac:dyDescent="0.25">
      <c r="A6" s="50" t="s">
        <v>105</v>
      </c>
      <c r="B6" s="51">
        <v>477000000</v>
      </c>
      <c r="C6" s="51">
        <v>143596503</v>
      </c>
    </row>
    <row r="7" spans="1:3" x14ac:dyDescent="0.25">
      <c r="A7" s="50" t="s">
        <v>101</v>
      </c>
      <c r="B7" s="51">
        <v>82400000</v>
      </c>
      <c r="C7" s="51">
        <v>77000000</v>
      </c>
    </row>
    <row r="8" spans="1:3" x14ac:dyDescent="0.25">
      <c r="A8" s="50" t="s">
        <v>95</v>
      </c>
      <c r="B8" s="51">
        <v>70600000</v>
      </c>
      <c r="C8" s="51">
        <v>66000000</v>
      </c>
    </row>
    <row r="9" spans="1:3" x14ac:dyDescent="0.25">
      <c r="A9" s="50" t="s">
        <v>13</v>
      </c>
      <c r="B9" s="51">
        <v>630000000</v>
      </c>
      <c r="C9" s="51">
        <v>286596503</v>
      </c>
    </row>
    <row r="15" spans="1:3" x14ac:dyDescent="0.25">
      <c r="A15" s="49" t="s">
        <v>1004</v>
      </c>
      <c r="B15" t="s">
        <v>99</v>
      </c>
    </row>
    <row r="16" spans="1:3" x14ac:dyDescent="0.25">
      <c r="A16" s="49" t="s">
        <v>1005</v>
      </c>
      <c r="B16" t="s">
        <v>9</v>
      </c>
    </row>
    <row r="17" spans="1:3" x14ac:dyDescent="0.25">
      <c r="A17" s="49" t="s">
        <v>1006</v>
      </c>
      <c r="B17" t="s">
        <v>1</v>
      </c>
    </row>
    <row r="19" spans="1:3" x14ac:dyDescent="0.25">
      <c r="A19" s="49" t="s">
        <v>1008</v>
      </c>
      <c r="B19" t="s">
        <v>1010</v>
      </c>
    </row>
    <row r="20" spans="1:3" x14ac:dyDescent="0.25">
      <c r="A20" s="50" t="s">
        <v>105</v>
      </c>
      <c r="B20" s="51">
        <v>143596503</v>
      </c>
    </row>
    <row r="21" spans="1:3" x14ac:dyDescent="0.25">
      <c r="A21" s="50" t="s">
        <v>101</v>
      </c>
      <c r="B21" s="51">
        <v>77000000</v>
      </c>
    </row>
    <row r="22" spans="1:3" x14ac:dyDescent="0.25">
      <c r="A22" s="50" t="s">
        <v>95</v>
      </c>
      <c r="B22" s="51">
        <v>66000000</v>
      </c>
    </row>
    <row r="23" spans="1:3" ht="15.75" x14ac:dyDescent="0.25">
      <c r="A23" s="50" t="s">
        <v>13</v>
      </c>
      <c r="B23" s="51">
        <v>286596503</v>
      </c>
      <c r="C23" s="53">
        <f>GETPIVOTDATA("Valor total 2",$A$19)/GETPIVOTDATA("Suma de Valor Total ",$A$5)</f>
        <v>0.45491508412698412</v>
      </c>
    </row>
    <row r="27" spans="1:3" x14ac:dyDescent="0.25">
      <c r="A27" s="49" t="s">
        <v>1004</v>
      </c>
      <c r="B27" t="s">
        <v>99</v>
      </c>
    </row>
    <row r="28" spans="1:3" x14ac:dyDescent="0.25">
      <c r="A28" s="49" t="s">
        <v>1005</v>
      </c>
      <c r="B28" t="s">
        <v>9</v>
      </c>
    </row>
    <row r="29" spans="1:3" x14ac:dyDescent="0.25">
      <c r="A29" s="49" t="s">
        <v>1006</v>
      </c>
      <c r="B29" t="s">
        <v>1007</v>
      </c>
    </row>
    <row r="31" spans="1:3" x14ac:dyDescent="0.25">
      <c r="A31" s="49" t="s">
        <v>1008</v>
      </c>
      <c r="B31" t="s">
        <v>1009</v>
      </c>
    </row>
    <row r="32" spans="1:3" x14ac:dyDescent="0.25">
      <c r="A32" s="50" t="s">
        <v>105</v>
      </c>
      <c r="B32" s="52">
        <v>0.75714285714285712</v>
      </c>
    </row>
    <row r="33" spans="1:4" x14ac:dyDescent="0.25">
      <c r="A33" s="50" t="s">
        <v>101</v>
      </c>
      <c r="B33" s="52">
        <v>0.1307936507936508</v>
      </c>
    </row>
    <row r="34" spans="1:4" x14ac:dyDescent="0.25">
      <c r="A34" s="50" t="s">
        <v>95</v>
      </c>
      <c r="B34" s="52">
        <v>0.11206349206349206</v>
      </c>
    </row>
    <row r="35" spans="1:4" x14ac:dyDescent="0.25">
      <c r="A35" s="50" t="s">
        <v>13</v>
      </c>
      <c r="B35" s="52">
        <v>1</v>
      </c>
    </row>
    <row r="38" spans="1:4" x14ac:dyDescent="0.25">
      <c r="A38" s="54" t="s">
        <v>1011</v>
      </c>
      <c r="B38" s="55" t="s">
        <v>1012</v>
      </c>
      <c r="C38" s="56" t="s">
        <v>1013</v>
      </c>
      <c r="D38" s="56" t="s">
        <v>1014</v>
      </c>
    </row>
    <row r="39" spans="1:4" x14ac:dyDescent="0.25">
      <c r="A39" s="10" t="s">
        <v>105</v>
      </c>
      <c r="B39" s="57">
        <v>0.75714285714285712</v>
      </c>
      <c r="C39" s="57">
        <v>0.33333333333333331</v>
      </c>
      <c r="D39" s="58">
        <f>B39*C39</f>
        <v>0.25238095238095237</v>
      </c>
    </row>
    <row r="40" spans="1:4" x14ac:dyDescent="0.25">
      <c r="A40" s="10" t="s">
        <v>101</v>
      </c>
      <c r="B40" s="57">
        <v>0.1307936507936508</v>
      </c>
      <c r="C40" s="57">
        <v>0.66666666666666663</v>
      </c>
      <c r="D40" s="58">
        <f t="shared" ref="D40:D41" si="0">B40*C40</f>
        <v>8.7195767195767188E-2</v>
      </c>
    </row>
    <row r="41" spans="1:4" x14ac:dyDescent="0.25">
      <c r="A41" s="10" t="s">
        <v>95</v>
      </c>
      <c r="B41" s="57">
        <v>0.11206349206349206</v>
      </c>
      <c r="C41" s="57">
        <v>0.69331518400000003</v>
      </c>
      <c r="D41" s="58">
        <f t="shared" si="0"/>
        <v>7.769532061968254E-2</v>
      </c>
    </row>
    <row r="42" spans="1:4" ht="15.75" x14ac:dyDescent="0.25">
      <c r="A42" s="10"/>
      <c r="B42" s="59">
        <v>1</v>
      </c>
      <c r="C42" s="59">
        <f>AVERAGE(C39:C41)</f>
        <v>0.56443839466666668</v>
      </c>
      <c r="D42" s="60">
        <f>SUM(D39:D41)</f>
        <v>0.41727204019640207</v>
      </c>
    </row>
  </sheetData>
  <sheetProtection algorithmName="SHA-512" hashValue="5rmWMXeRUkwUP/s+/Kr3++TdfuDFZndr5UhFUCxI4VRzfBB5QWpJJHguvTYE4LeZ/2fdiYXmn8zehp7rpXKqqw==" saltValue="/jEIHCJBwSTCkmOAK4Gggg=="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BW15"/>
  <sheetViews>
    <sheetView workbookViewId="0">
      <selection activeCell="G8" sqref="G8"/>
    </sheetView>
  </sheetViews>
  <sheetFormatPr baseColWidth="10" defaultColWidth="11.42578125" defaultRowHeight="15" x14ac:dyDescent="0.25"/>
  <cols>
    <col min="1" max="1" width="7.140625" style="21" customWidth="1"/>
    <col min="2" max="3" width="8.5703125" style="21" hidden="1" customWidth="1"/>
    <col min="4" max="4" width="10.140625" style="21" customWidth="1"/>
    <col min="5" max="8" width="21.42578125" style="21" customWidth="1"/>
    <col min="9" max="9" width="14.28515625" style="21" customWidth="1"/>
    <col min="10" max="10" width="11.42578125" style="21"/>
    <col min="11" max="14" width="11.42578125" style="21" hidden="1" customWidth="1"/>
    <col min="15" max="20" width="11.42578125" style="21"/>
    <col min="21" max="21" width="0" style="19" hidden="1" customWidth="1"/>
    <col min="22" max="25" width="11.42578125" style="19"/>
    <col min="26" max="26" width="21.42578125" style="21" customWidth="1"/>
    <col min="27" max="27" width="25.7109375" style="21" customWidth="1"/>
    <col min="28" max="28" width="17.28515625" style="21" customWidth="1"/>
    <col min="29" max="30" width="17.140625" style="21" customWidth="1"/>
    <col min="31" max="31" width="11.42578125" style="21"/>
    <col min="32" max="32" width="21.42578125" style="21" customWidth="1"/>
    <col min="33" max="36" width="11.42578125" style="19"/>
    <col min="37" max="37" width="21.42578125" style="21" customWidth="1"/>
    <col min="38" max="41" width="0" style="21" hidden="1" customWidth="1"/>
    <col min="42" max="43" width="21.42578125" style="21" customWidth="1"/>
    <col min="44" max="44" width="0" style="19" hidden="1" customWidth="1"/>
    <col min="45" max="45" width="11.42578125" style="19"/>
    <col min="46" max="46" width="42.85546875" style="19" customWidth="1"/>
    <col min="47" max="47" width="32.140625" style="19" customWidth="1"/>
    <col min="48" max="57" width="0" style="19" hidden="1" customWidth="1"/>
    <col min="58" max="58" width="11.42578125" style="19" hidden="1" customWidth="1"/>
    <col min="59" max="59" width="14.28515625" style="19" hidden="1" customWidth="1"/>
    <col min="60" max="65" width="0" style="19" hidden="1" customWidth="1"/>
    <col min="66" max="66" width="11.42578125" style="19" hidden="1" customWidth="1"/>
    <col min="67" max="67" width="18.85546875" style="19" customWidth="1"/>
    <col min="68" max="68" width="11.42578125" style="21"/>
    <col min="69" max="69" width="16.140625" style="21" customWidth="1"/>
    <col min="70" max="70" width="11.42578125" style="21"/>
    <col min="71" max="71" width="18.42578125" style="21" customWidth="1"/>
    <col min="72" max="72" width="14.7109375" style="21" customWidth="1"/>
    <col min="73" max="73" width="13.5703125" style="21" customWidth="1"/>
    <col min="74" max="74" width="17.85546875" style="21" customWidth="1"/>
    <col min="75" max="75" width="17.7109375" style="19" customWidth="1"/>
    <col min="76" max="76" width="14.5703125" style="19" customWidth="1"/>
    <col min="77" max="16384" width="11.42578125" style="19"/>
  </cols>
  <sheetData>
    <row r="3" spans="1:75" x14ac:dyDescent="0.25">
      <c r="BQ3" s="37"/>
    </row>
    <row r="5" spans="1:75" ht="33.75" x14ac:dyDescent="0.25">
      <c r="A5" s="22" t="s">
        <v>1015</v>
      </c>
      <c r="B5" s="22"/>
      <c r="C5" s="22"/>
      <c r="D5" s="22"/>
      <c r="E5" s="22"/>
      <c r="F5" s="22"/>
      <c r="G5" s="22"/>
      <c r="H5" s="22"/>
      <c r="I5" s="22"/>
      <c r="J5" s="23" t="s">
        <v>1016</v>
      </c>
      <c r="K5" s="23"/>
      <c r="L5" s="23"/>
      <c r="M5" s="23"/>
      <c r="N5" s="23"/>
      <c r="O5" s="24" t="s">
        <v>16</v>
      </c>
      <c r="P5" s="24"/>
      <c r="Q5" s="24"/>
      <c r="R5" s="24"/>
      <c r="S5" s="24"/>
      <c r="T5" s="24"/>
      <c r="U5" s="1"/>
      <c r="V5" s="1"/>
      <c r="W5" s="1"/>
      <c r="X5" s="1"/>
      <c r="Y5" s="1"/>
      <c r="Z5" s="31" t="s">
        <v>17</v>
      </c>
      <c r="AA5" s="31"/>
      <c r="AB5" s="31"/>
      <c r="AC5" s="31"/>
      <c r="AD5" s="31"/>
      <c r="AE5" s="31"/>
      <c r="AF5" s="31"/>
      <c r="AG5" s="2"/>
      <c r="AH5" s="2"/>
      <c r="AI5" s="2"/>
      <c r="AJ5" s="2"/>
      <c r="AK5" s="31"/>
      <c r="AL5" s="31"/>
      <c r="AM5" s="31"/>
      <c r="AN5" s="31"/>
      <c r="AO5" s="31"/>
      <c r="AP5" s="31"/>
      <c r="AQ5" s="31"/>
      <c r="AR5" s="2"/>
      <c r="AS5" s="3" t="s">
        <v>18</v>
      </c>
      <c r="AT5" s="4"/>
      <c r="AU5" s="4"/>
      <c r="AV5" s="4"/>
      <c r="AW5" s="4"/>
      <c r="AX5" s="4"/>
      <c r="AY5" s="4"/>
      <c r="AZ5" s="4"/>
      <c r="BA5" s="4"/>
      <c r="BB5" s="4"/>
      <c r="BC5" s="4"/>
      <c r="BD5" s="4"/>
      <c r="BE5" s="4"/>
      <c r="BF5" s="4"/>
      <c r="BG5" s="4"/>
      <c r="BH5" s="4"/>
      <c r="BI5" s="4"/>
      <c r="BJ5" s="4"/>
      <c r="BK5" s="4"/>
      <c r="BL5" s="4"/>
      <c r="BM5" s="4"/>
      <c r="BN5" s="4"/>
      <c r="BO5" s="4"/>
      <c r="BP5" s="38"/>
      <c r="BQ5" s="38"/>
      <c r="BR5" s="38"/>
      <c r="BS5" s="38"/>
      <c r="BT5" s="38"/>
      <c r="BU5" s="38"/>
      <c r="BV5" s="38"/>
      <c r="BW5" s="4"/>
    </row>
    <row r="6" spans="1:75" ht="60" customHeight="1" x14ac:dyDescent="0.25">
      <c r="A6" s="25" t="s">
        <v>1017</v>
      </c>
      <c r="B6" s="25" t="s">
        <v>1018</v>
      </c>
      <c r="C6" s="25" t="s">
        <v>1019</v>
      </c>
      <c r="D6" s="26" t="s">
        <v>1020</v>
      </c>
      <c r="E6" s="26" t="s">
        <v>1021</v>
      </c>
      <c r="F6" s="26" t="s">
        <v>1022</v>
      </c>
      <c r="G6" s="26" t="s">
        <v>1023</v>
      </c>
      <c r="H6" s="26" t="s">
        <v>1024</v>
      </c>
      <c r="I6" s="26" t="s">
        <v>1025</v>
      </c>
      <c r="J6" s="27" t="s">
        <v>1026</v>
      </c>
      <c r="K6" s="27" t="s">
        <v>1027</v>
      </c>
      <c r="L6" s="27" t="s">
        <v>1028</v>
      </c>
      <c r="M6" s="27" t="s">
        <v>1029</v>
      </c>
      <c r="N6" s="27" t="s">
        <v>1030</v>
      </c>
      <c r="O6" s="28" t="s">
        <v>1031</v>
      </c>
      <c r="P6" s="28" t="s">
        <v>1032</v>
      </c>
      <c r="Q6" s="28" t="s">
        <v>1033</v>
      </c>
      <c r="R6" s="28" t="s">
        <v>1034</v>
      </c>
      <c r="S6" s="28" t="s">
        <v>1035</v>
      </c>
      <c r="T6" s="28" t="s">
        <v>1036</v>
      </c>
      <c r="U6" s="20" t="s">
        <v>1003</v>
      </c>
      <c r="V6" s="5" t="s">
        <v>1037</v>
      </c>
      <c r="W6" s="5" t="s">
        <v>1038</v>
      </c>
      <c r="X6" s="5" t="s">
        <v>1039</v>
      </c>
      <c r="Y6" s="5" t="s">
        <v>1040</v>
      </c>
      <c r="Z6" s="32" t="s">
        <v>1041</v>
      </c>
      <c r="AA6" s="32" t="s">
        <v>1042</v>
      </c>
      <c r="AB6" s="32" t="s">
        <v>1033</v>
      </c>
      <c r="AC6" s="32" t="s">
        <v>1035</v>
      </c>
      <c r="AD6" s="32" t="s">
        <v>1036</v>
      </c>
      <c r="AE6" s="32" t="s">
        <v>1043</v>
      </c>
      <c r="AF6" s="32" t="s">
        <v>1044</v>
      </c>
      <c r="AG6" s="5" t="s">
        <v>1037</v>
      </c>
      <c r="AH6" s="5" t="s">
        <v>1038</v>
      </c>
      <c r="AI6" s="5" t="s">
        <v>1039</v>
      </c>
      <c r="AJ6" s="5" t="s">
        <v>1040</v>
      </c>
      <c r="AK6" s="36" t="s">
        <v>1045</v>
      </c>
      <c r="AL6" s="25" t="s">
        <v>1046</v>
      </c>
      <c r="AM6" s="25" t="s">
        <v>1047</v>
      </c>
      <c r="AN6" s="25" t="s">
        <v>1048</v>
      </c>
      <c r="AO6" s="25" t="s">
        <v>1049</v>
      </c>
      <c r="AP6" s="36" t="s">
        <v>1050</v>
      </c>
      <c r="AQ6" s="36" t="s">
        <v>1005</v>
      </c>
      <c r="AR6" s="7" t="s">
        <v>1051</v>
      </c>
      <c r="AS6" s="8" t="s">
        <v>1052</v>
      </c>
      <c r="AT6" s="8" t="s">
        <v>1053</v>
      </c>
      <c r="AU6" s="8" t="s">
        <v>1006</v>
      </c>
      <c r="AV6" s="8" t="s">
        <v>1054</v>
      </c>
      <c r="AW6" s="8" t="s">
        <v>1055</v>
      </c>
      <c r="AX6" s="8" t="s">
        <v>1056</v>
      </c>
      <c r="AY6" s="8" t="s">
        <v>1057</v>
      </c>
      <c r="AZ6" s="8" t="s">
        <v>1058</v>
      </c>
      <c r="BA6" s="8" t="s">
        <v>1059</v>
      </c>
      <c r="BB6" s="8" t="s">
        <v>1060</v>
      </c>
      <c r="BC6" s="8" t="s">
        <v>1061</v>
      </c>
      <c r="BD6" s="8" t="s">
        <v>1062</v>
      </c>
      <c r="BE6" s="8" t="s">
        <v>1063</v>
      </c>
      <c r="BF6" s="8" t="s">
        <v>1064</v>
      </c>
      <c r="BG6" s="8" t="s">
        <v>1065</v>
      </c>
      <c r="BH6" s="8" t="s">
        <v>1066</v>
      </c>
      <c r="BI6" s="8" t="s">
        <v>1067</v>
      </c>
      <c r="BJ6" s="8" t="s">
        <v>1066</v>
      </c>
      <c r="BK6" s="8" t="s">
        <v>1068</v>
      </c>
      <c r="BL6" s="8" t="s">
        <v>1069</v>
      </c>
      <c r="BM6" s="8" t="s">
        <v>1070</v>
      </c>
      <c r="BN6" s="8" t="s">
        <v>1066</v>
      </c>
      <c r="BO6" s="8" t="s">
        <v>1071</v>
      </c>
      <c r="BP6" s="39" t="s">
        <v>1046</v>
      </c>
      <c r="BQ6" s="39" t="s">
        <v>1072</v>
      </c>
      <c r="BR6" s="39" t="s">
        <v>1073</v>
      </c>
      <c r="BS6" s="39" t="s">
        <v>1074</v>
      </c>
      <c r="BT6" s="39" t="s">
        <v>1075</v>
      </c>
      <c r="BU6" s="39" t="s">
        <v>1076</v>
      </c>
      <c r="BV6" s="39" t="s">
        <v>1077</v>
      </c>
      <c r="BW6" s="8" t="s">
        <v>1078</v>
      </c>
    </row>
    <row r="7" spans="1:75" ht="60" customHeight="1" x14ac:dyDescent="0.25">
      <c r="A7" s="29">
        <v>32</v>
      </c>
      <c r="B7" s="29">
        <v>24</v>
      </c>
      <c r="C7" s="30" t="s">
        <v>1079</v>
      </c>
      <c r="D7" s="30" t="s">
        <v>45</v>
      </c>
      <c r="E7" s="30" t="s">
        <v>10</v>
      </c>
      <c r="F7" s="30" t="s">
        <v>10</v>
      </c>
      <c r="G7" s="30" t="s">
        <v>92</v>
      </c>
      <c r="H7" s="30" t="s">
        <v>1080</v>
      </c>
      <c r="I7" s="30"/>
      <c r="J7" s="30" t="s">
        <v>48</v>
      </c>
      <c r="K7" s="30" t="s">
        <v>48</v>
      </c>
      <c r="L7" s="30">
        <v>0</v>
      </c>
      <c r="M7" s="30">
        <v>0</v>
      </c>
      <c r="N7" s="30">
        <v>0</v>
      </c>
      <c r="O7" s="30" t="s">
        <v>48</v>
      </c>
      <c r="P7" s="30" t="s">
        <v>48</v>
      </c>
      <c r="Q7" s="29" t="s">
        <v>48</v>
      </c>
      <c r="R7" s="29">
        <v>0</v>
      </c>
      <c r="S7" s="29">
        <v>0</v>
      </c>
      <c r="T7" s="29">
        <v>0</v>
      </c>
      <c r="U7" s="13" t="s">
        <v>1081</v>
      </c>
      <c r="V7" s="11"/>
      <c r="W7" s="11"/>
      <c r="X7" s="11"/>
      <c r="Y7" s="11"/>
      <c r="Z7" s="30" t="s">
        <v>94</v>
      </c>
      <c r="AA7" s="30" t="s">
        <v>95</v>
      </c>
      <c r="AB7" s="30" t="s">
        <v>96</v>
      </c>
      <c r="AC7" s="33">
        <v>18000000000</v>
      </c>
      <c r="AD7" s="33">
        <v>35000000000</v>
      </c>
      <c r="AE7" s="30"/>
      <c r="AF7" s="34" t="s">
        <v>97</v>
      </c>
      <c r="AG7" s="11"/>
      <c r="AH7" s="11"/>
      <c r="AI7" s="11"/>
      <c r="AJ7" s="11"/>
      <c r="AK7" s="30" t="s">
        <v>58</v>
      </c>
      <c r="AL7" s="29" t="s">
        <v>59</v>
      </c>
      <c r="AM7" s="29">
        <v>2299</v>
      </c>
      <c r="AN7" s="29" t="s">
        <v>60</v>
      </c>
      <c r="AO7" s="29" t="s">
        <v>61</v>
      </c>
      <c r="AP7" s="30" t="s">
        <v>11</v>
      </c>
      <c r="AQ7" s="30" t="s">
        <v>9</v>
      </c>
      <c r="AR7" s="13" t="s">
        <v>62</v>
      </c>
      <c r="AS7" s="18" t="s">
        <v>1082</v>
      </c>
      <c r="AT7" s="15" t="s">
        <v>98</v>
      </c>
      <c r="AU7" s="15"/>
      <c r="AV7" s="13" t="s">
        <v>229</v>
      </c>
      <c r="AW7" s="9" t="s">
        <v>1083</v>
      </c>
      <c r="AX7" s="13" t="s">
        <v>63</v>
      </c>
      <c r="AY7" s="9" t="s">
        <v>1084</v>
      </c>
      <c r="AZ7" s="13" t="s">
        <v>63</v>
      </c>
      <c r="BA7" s="9" t="s">
        <v>1085</v>
      </c>
      <c r="BB7" s="13" t="s">
        <v>63</v>
      </c>
      <c r="BC7" s="9" t="s">
        <v>297</v>
      </c>
      <c r="BD7" s="13" t="s">
        <v>230</v>
      </c>
      <c r="BE7" s="9" t="s">
        <v>252</v>
      </c>
      <c r="BF7" s="14" t="s">
        <v>1086</v>
      </c>
      <c r="BG7" s="9" t="s">
        <v>65</v>
      </c>
      <c r="BH7" s="13" t="s">
        <v>1087</v>
      </c>
      <c r="BI7" s="9"/>
      <c r="BJ7" s="13"/>
      <c r="BK7" s="9"/>
      <c r="BL7" s="9"/>
      <c r="BM7" s="9"/>
      <c r="BN7" s="13"/>
      <c r="BO7" s="9" t="s">
        <v>64</v>
      </c>
      <c r="BP7" s="29" t="s">
        <v>99</v>
      </c>
      <c r="BQ7" s="40">
        <v>6000000</v>
      </c>
      <c r="BR7" s="41">
        <v>12</v>
      </c>
      <c r="BS7" s="41" t="s">
        <v>1088</v>
      </c>
      <c r="BT7" s="41" t="s">
        <v>65</v>
      </c>
      <c r="BU7" s="41" t="s">
        <v>66</v>
      </c>
      <c r="BV7" s="42">
        <v>70600000</v>
      </c>
      <c r="BW7" s="17">
        <v>24000000</v>
      </c>
    </row>
    <row r="8" spans="1:75" ht="60" customHeight="1" x14ac:dyDescent="0.25">
      <c r="A8" s="29">
        <v>33</v>
      </c>
      <c r="B8" s="29">
        <v>24</v>
      </c>
      <c r="C8" s="30" t="s">
        <v>1079</v>
      </c>
      <c r="D8" s="30" t="s">
        <v>45</v>
      </c>
      <c r="E8" s="30" t="s">
        <v>10</v>
      </c>
      <c r="F8" s="30" t="s">
        <v>10</v>
      </c>
      <c r="G8" s="30" t="s">
        <v>92</v>
      </c>
      <c r="H8" s="30" t="s">
        <v>1080</v>
      </c>
      <c r="I8" s="30"/>
      <c r="J8" s="30" t="s">
        <v>48</v>
      </c>
      <c r="K8" s="30" t="s">
        <v>48</v>
      </c>
      <c r="L8" s="30">
        <v>0</v>
      </c>
      <c r="M8" s="30">
        <v>0</v>
      </c>
      <c r="N8" s="30">
        <v>0</v>
      </c>
      <c r="O8" s="30" t="s">
        <v>48</v>
      </c>
      <c r="P8" s="30" t="s">
        <v>48</v>
      </c>
      <c r="Q8" s="29" t="s">
        <v>48</v>
      </c>
      <c r="R8" s="29">
        <v>0</v>
      </c>
      <c r="S8" s="29">
        <v>0</v>
      </c>
      <c r="T8" s="29">
        <v>0</v>
      </c>
      <c r="U8" s="13" t="s">
        <v>1081</v>
      </c>
      <c r="V8" s="11"/>
      <c r="W8" s="11"/>
      <c r="X8" s="11"/>
      <c r="Y8" s="11"/>
      <c r="Z8" s="30" t="s">
        <v>100</v>
      </c>
      <c r="AA8" s="30" t="s">
        <v>101</v>
      </c>
      <c r="AB8" s="30" t="s">
        <v>96</v>
      </c>
      <c r="AC8" s="35">
        <v>0</v>
      </c>
      <c r="AD8" s="35">
        <v>3</v>
      </c>
      <c r="AE8" s="30"/>
      <c r="AF8" s="30" t="s">
        <v>102</v>
      </c>
      <c r="AG8" s="11"/>
      <c r="AH8" s="11"/>
      <c r="AI8" s="11"/>
      <c r="AJ8" s="11"/>
      <c r="AK8" s="30" t="s">
        <v>58</v>
      </c>
      <c r="AL8" s="29" t="s">
        <v>59</v>
      </c>
      <c r="AM8" s="29">
        <v>2299</v>
      </c>
      <c r="AN8" s="29" t="s">
        <v>60</v>
      </c>
      <c r="AO8" s="29" t="s">
        <v>61</v>
      </c>
      <c r="AP8" s="30" t="s">
        <v>11</v>
      </c>
      <c r="AQ8" s="30" t="s">
        <v>9</v>
      </c>
      <c r="AR8" s="13" t="s">
        <v>62</v>
      </c>
      <c r="AS8" s="18" t="s">
        <v>1089</v>
      </c>
      <c r="AT8" s="15" t="s">
        <v>103</v>
      </c>
      <c r="AU8" s="15"/>
      <c r="AV8" s="13" t="s">
        <v>229</v>
      </c>
      <c r="AW8" s="9" t="s">
        <v>1083</v>
      </c>
      <c r="AX8" s="13" t="s">
        <v>63</v>
      </c>
      <c r="AY8" s="9" t="s">
        <v>1084</v>
      </c>
      <c r="AZ8" s="13" t="s">
        <v>63</v>
      </c>
      <c r="BA8" s="9" t="s">
        <v>1085</v>
      </c>
      <c r="BB8" s="13" t="s">
        <v>63</v>
      </c>
      <c r="BC8" s="9" t="s">
        <v>297</v>
      </c>
      <c r="BD8" s="13" t="s">
        <v>230</v>
      </c>
      <c r="BE8" s="9" t="s">
        <v>252</v>
      </c>
      <c r="BF8" s="14" t="s">
        <v>1086</v>
      </c>
      <c r="BG8" s="9" t="s">
        <v>65</v>
      </c>
      <c r="BH8" s="13" t="s">
        <v>1087</v>
      </c>
      <c r="BI8" s="9"/>
      <c r="BJ8" s="13"/>
      <c r="BK8" s="9"/>
      <c r="BL8" s="9"/>
      <c r="BM8" s="9"/>
      <c r="BN8" s="13"/>
      <c r="BO8" s="9" t="s">
        <v>64</v>
      </c>
      <c r="BP8" s="29" t="s">
        <v>99</v>
      </c>
      <c r="BQ8" s="40">
        <v>7000000</v>
      </c>
      <c r="BR8" s="41">
        <v>12</v>
      </c>
      <c r="BS8" s="41" t="s">
        <v>1088</v>
      </c>
      <c r="BT8" s="41" t="s">
        <v>65</v>
      </c>
      <c r="BU8" s="41" t="s">
        <v>66</v>
      </c>
      <c r="BV8" s="42">
        <v>82400000</v>
      </c>
      <c r="BW8" s="17">
        <v>28000000</v>
      </c>
    </row>
    <row r="9" spans="1:75" ht="60" customHeight="1" x14ac:dyDescent="0.25">
      <c r="A9" s="29">
        <v>34</v>
      </c>
      <c r="B9" s="29">
        <v>24</v>
      </c>
      <c r="C9" s="30" t="s">
        <v>1079</v>
      </c>
      <c r="D9" s="30" t="s">
        <v>45</v>
      </c>
      <c r="E9" s="30" t="s">
        <v>10</v>
      </c>
      <c r="F9" s="30" t="s">
        <v>10</v>
      </c>
      <c r="G9" s="30" t="s">
        <v>92</v>
      </c>
      <c r="H9" s="30" t="s">
        <v>1080</v>
      </c>
      <c r="I9" s="30"/>
      <c r="J9" s="30" t="s">
        <v>48</v>
      </c>
      <c r="K9" s="30" t="s">
        <v>48</v>
      </c>
      <c r="L9" s="30">
        <v>0</v>
      </c>
      <c r="M9" s="30">
        <v>0</v>
      </c>
      <c r="N9" s="30">
        <v>0</v>
      </c>
      <c r="O9" s="30" t="s">
        <v>48</v>
      </c>
      <c r="P9" s="30" t="s">
        <v>48</v>
      </c>
      <c r="Q9" s="29" t="s">
        <v>48</v>
      </c>
      <c r="R9" s="29">
        <v>0</v>
      </c>
      <c r="S9" s="29">
        <v>0</v>
      </c>
      <c r="T9" s="29">
        <v>0</v>
      </c>
      <c r="U9" s="13" t="s">
        <v>1081</v>
      </c>
      <c r="V9" s="11"/>
      <c r="W9" s="11"/>
      <c r="X9" s="11"/>
      <c r="Y9" s="11"/>
      <c r="Z9" s="30" t="s">
        <v>104</v>
      </c>
      <c r="AA9" s="30" t="s">
        <v>105</v>
      </c>
      <c r="AB9" s="30" t="s">
        <v>96</v>
      </c>
      <c r="AC9" s="35">
        <v>0</v>
      </c>
      <c r="AD9" s="35">
        <v>3</v>
      </c>
      <c r="AE9" s="30"/>
      <c r="AF9" s="30" t="s">
        <v>106</v>
      </c>
      <c r="AG9" s="11"/>
      <c r="AH9" s="11"/>
      <c r="AI9" s="11"/>
      <c r="AJ9" s="11"/>
      <c r="AK9" s="30" t="s">
        <v>58</v>
      </c>
      <c r="AL9" s="29" t="s">
        <v>59</v>
      </c>
      <c r="AM9" s="29">
        <v>2299</v>
      </c>
      <c r="AN9" s="29" t="s">
        <v>60</v>
      </c>
      <c r="AO9" s="29" t="s">
        <v>61</v>
      </c>
      <c r="AP9" s="30" t="s">
        <v>11</v>
      </c>
      <c r="AQ9" s="30" t="s">
        <v>9</v>
      </c>
      <c r="AR9" s="13" t="s">
        <v>62</v>
      </c>
      <c r="AS9" s="18" t="s">
        <v>1090</v>
      </c>
      <c r="AT9" s="15" t="s">
        <v>107</v>
      </c>
      <c r="AU9" s="15"/>
      <c r="AV9" s="13" t="s">
        <v>229</v>
      </c>
      <c r="AW9" s="9" t="s">
        <v>1083</v>
      </c>
      <c r="AX9" s="13" t="s">
        <v>63</v>
      </c>
      <c r="AY9" s="9" t="s">
        <v>1084</v>
      </c>
      <c r="AZ9" s="13" t="s">
        <v>63</v>
      </c>
      <c r="BA9" s="9" t="s">
        <v>1085</v>
      </c>
      <c r="BB9" s="13" t="s">
        <v>63</v>
      </c>
      <c r="BC9" s="9" t="s">
        <v>297</v>
      </c>
      <c r="BD9" s="13" t="s">
        <v>230</v>
      </c>
      <c r="BE9" s="9" t="s">
        <v>252</v>
      </c>
      <c r="BF9" s="14" t="s">
        <v>1086</v>
      </c>
      <c r="BG9" s="9" t="s">
        <v>65</v>
      </c>
      <c r="BH9" s="13" t="s">
        <v>1087</v>
      </c>
      <c r="BI9" s="9"/>
      <c r="BJ9" s="13"/>
      <c r="BK9" s="9"/>
      <c r="BL9" s="9"/>
      <c r="BM9" s="9"/>
      <c r="BN9" s="13"/>
      <c r="BO9" s="9" t="s">
        <v>64</v>
      </c>
      <c r="BP9" s="29" t="s">
        <v>99</v>
      </c>
      <c r="BQ9" s="40">
        <v>9000000</v>
      </c>
      <c r="BR9" s="41">
        <v>12</v>
      </c>
      <c r="BS9" s="41" t="s">
        <v>1088</v>
      </c>
      <c r="BT9" s="41" t="s">
        <v>65</v>
      </c>
      <c r="BU9" s="41" t="s">
        <v>66</v>
      </c>
      <c r="BV9" s="42">
        <v>105900000</v>
      </c>
      <c r="BW9" s="17">
        <v>36000000</v>
      </c>
    </row>
    <row r="10" spans="1:75" ht="60" customHeight="1" x14ac:dyDescent="0.25">
      <c r="A10" s="29">
        <v>35</v>
      </c>
      <c r="B10" s="29">
        <v>24</v>
      </c>
      <c r="C10" s="30" t="s">
        <v>1079</v>
      </c>
      <c r="D10" s="30" t="s">
        <v>45</v>
      </c>
      <c r="E10" s="30" t="s">
        <v>10</v>
      </c>
      <c r="F10" s="30" t="s">
        <v>10</v>
      </c>
      <c r="G10" s="30" t="s">
        <v>92</v>
      </c>
      <c r="H10" s="30" t="s">
        <v>1080</v>
      </c>
      <c r="I10" s="30"/>
      <c r="J10" s="30" t="s">
        <v>48</v>
      </c>
      <c r="K10" s="30" t="s">
        <v>48</v>
      </c>
      <c r="L10" s="30">
        <v>0</v>
      </c>
      <c r="M10" s="30">
        <v>0</v>
      </c>
      <c r="N10" s="30">
        <v>0</v>
      </c>
      <c r="O10" s="30" t="s">
        <v>48</v>
      </c>
      <c r="P10" s="30" t="s">
        <v>48</v>
      </c>
      <c r="Q10" s="29" t="s">
        <v>48</v>
      </c>
      <c r="R10" s="29">
        <v>0</v>
      </c>
      <c r="S10" s="29">
        <v>0</v>
      </c>
      <c r="T10" s="29">
        <v>0</v>
      </c>
      <c r="U10" s="13" t="s">
        <v>1081</v>
      </c>
      <c r="V10" s="11"/>
      <c r="W10" s="11"/>
      <c r="X10" s="11"/>
      <c r="Y10" s="11"/>
      <c r="Z10" s="30"/>
      <c r="AA10" s="30"/>
      <c r="AB10" s="30"/>
      <c r="AC10" s="35"/>
      <c r="AD10" s="35"/>
      <c r="AE10" s="30"/>
      <c r="AF10" s="30"/>
      <c r="AG10" s="11"/>
      <c r="AH10" s="11"/>
      <c r="AI10" s="11"/>
      <c r="AJ10" s="11"/>
      <c r="AK10" s="30" t="s">
        <v>58</v>
      </c>
      <c r="AL10" s="29" t="s">
        <v>59</v>
      </c>
      <c r="AM10" s="29">
        <v>2299</v>
      </c>
      <c r="AN10" s="29" t="s">
        <v>60</v>
      </c>
      <c r="AO10" s="29" t="s">
        <v>61</v>
      </c>
      <c r="AP10" s="30" t="s">
        <v>11</v>
      </c>
      <c r="AQ10" s="30" t="s">
        <v>9</v>
      </c>
      <c r="AR10" s="13" t="s">
        <v>62</v>
      </c>
      <c r="AS10" s="15"/>
      <c r="AT10" s="15" t="s">
        <v>108</v>
      </c>
      <c r="AU10" s="15"/>
      <c r="AV10" s="13" t="s">
        <v>229</v>
      </c>
      <c r="AW10" s="9" t="s">
        <v>1083</v>
      </c>
      <c r="AX10" s="13" t="s">
        <v>63</v>
      </c>
      <c r="AY10" s="9" t="s">
        <v>1084</v>
      </c>
      <c r="AZ10" s="13" t="s">
        <v>63</v>
      </c>
      <c r="BA10" s="9" t="s">
        <v>1085</v>
      </c>
      <c r="BB10" s="13" t="s">
        <v>63</v>
      </c>
      <c r="BC10" s="9" t="s">
        <v>127</v>
      </c>
      <c r="BD10" s="13" t="s">
        <v>1091</v>
      </c>
      <c r="BE10" s="9" t="s">
        <v>253</v>
      </c>
      <c r="BF10" s="14" t="s">
        <v>1086</v>
      </c>
      <c r="BG10" s="9" t="s">
        <v>76</v>
      </c>
      <c r="BH10" s="13" t="s">
        <v>1092</v>
      </c>
      <c r="BI10" s="9"/>
      <c r="BJ10" s="13"/>
      <c r="BK10" s="9"/>
      <c r="BL10" s="9"/>
      <c r="BM10" s="9"/>
      <c r="BN10" s="13"/>
      <c r="BO10" s="9" t="s">
        <v>75</v>
      </c>
      <c r="BP10" s="29" t="s">
        <v>99</v>
      </c>
      <c r="BQ10" s="40">
        <v>34380000</v>
      </c>
      <c r="BR10" s="41">
        <v>1</v>
      </c>
      <c r="BS10" s="41" t="s">
        <v>1088</v>
      </c>
      <c r="BT10" s="41" t="s">
        <v>76</v>
      </c>
      <c r="BU10" s="41" t="s">
        <v>77</v>
      </c>
      <c r="BV10" s="42">
        <v>34380000</v>
      </c>
      <c r="BW10" s="17">
        <v>34380000</v>
      </c>
    </row>
    <row r="11" spans="1:75" ht="60" customHeight="1" x14ac:dyDescent="0.25">
      <c r="A11" s="29">
        <v>36</v>
      </c>
      <c r="B11" s="29">
        <v>24</v>
      </c>
      <c r="C11" s="30" t="s">
        <v>1079</v>
      </c>
      <c r="D11" s="30" t="s">
        <v>45</v>
      </c>
      <c r="E11" s="30" t="s">
        <v>10</v>
      </c>
      <c r="F11" s="30" t="s">
        <v>10</v>
      </c>
      <c r="G11" s="30" t="s">
        <v>92</v>
      </c>
      <c r="H11" s="30" t="s">
        <v>1080</v>
      </c>
      <c r="I11" s="30"/>
      <c r="J11" s="30" t="s">
        <v>48</v>
      </c>
      <c r="K11" s="30" t="s">
        <v>48</v>
      </c>
      <c r="L11" s="30">
        <v>0</v>
      </c>
      <c r="M11" s="30">
        <v>0</v>
      </c>
      <c r="N11" s="30">
        <v>0</v>
      </c>
      <c r="O11" s="30" t="s">
        <v>48</v>
      </c>
      <c r="P11" s="30" t="s">
        <v>48</v>
      </c>
      <c r="Q11" s="29" t="s">
        <v>48</v>
      </c>
      <c r="R11" s="29">
        <v>0</v>
      </c>
      <c r="S11" s="29">
        <v>0</v>
      </c>
      <c r="T11" s="29">
        <v>0</v>
      </c>
      <c r="U11" s="13" t="s">
        <v>1081</v>
      </c>
      <c r="V11" s="11"/>
      <c r="W11" s="11"/>
      <c r="X11" s="11"/>
      <c r="Y11" s="11"/>
      <c r="Z11" s="30"/>
      <c r="AA11" s="30"/>
      <c r="AB11" s="30"/>
      <c r="AC11" s="35"/>
      <c r="AD11" s="35"/>
      <c r="AE11" s="30"/>
      <c r="AF11" s="30"/>
      <c r="AG11" s="11"/>
      <c r="AH11" s="11"/>
      <c r="AI11" s="11"/>
      <c r="AJ11" s="11"/>
      <c r="AK11" s="30" t="s">
        <v>58</v>
      </c>
      <c r="AL11" s="29" t="s">
        <v>59</v>
      </c>
      <c r="AM11" s="29">
        <v>2299</v>
      </c>
      <c r="AN11" s="29" t="s">
        <v>60</v>
      </c>
      <c r="AO11" s="29" t="s">
        <v>61</v>
      </c>
      <c r="AP11" s="30" t="s">
        <v>11</v>
      </c>
      <c r="AQ11" s="30" t="s">
        <v>9</v>
      </c>
      <c r="AR11" s="13" t="s">
        <v>62</v>
      </c>
      <c r="AS11" s="15"/>
      <c r="AT11" s="15" t="s">
        <v>108</v>
      </c>
      <c r="AU11" s="15"/>
      <c r="AV11" s="13" t="s">
        <v>229</v>
      </c>
      <c r="AW11" s="9" t="s">
        <v>1083</v>
      </c>
      <c r="AX11" s="13" t="s">
        <v>63</v>
      </c>
      <c r="AY11" s="9" t="s">
        <v>1084</v>
      </c>
      <c r="AZ11" s="13" t="s">
        <v>63</v>
      </c>
      <c r="BA11" s="9" t="s">
        <v>1085</v>
      </c>
      <c r="BB11" s="13" t="s">
        <v>63</v>
      </c>
      <c r="BC11" s="9" t="s">
        <v>127</v>
      </c>
      <c r="BD11" s="13" t="s">
        <v>1091</v>
      </c>
      <c r="BE11" s="9" t="s">
        <v>253</v>
      </c>
      <c r="BF11" s="14" t="s">
        <v>1086</v>
      </c>
      <c r="BG11" s="9" t="s">
        <v>79</v>
      </c>
      <c r="BH11" s="13" t="s">
        <v>1086</v>
      </c>
      <c r="BI11" s="9"/>
      <c r="BJ11" s="13"/>
      <c r="BK11" s="9"/>
      <c r="BL11" s="9"/>
      <c r="BM11" s="9"/>
      <c r="BN11" s="13"/>
      <c r="BO11" s="9" t="s">
        <v>78</v>
      </c>
      <c r="BP11" s="29" t="s">
        <v>99</v>
      </c>
      <c r="BQ11" s="40">
        <v>16616999.999999998</v>
      </c>
      <c r="BR11" s="41">
        <v>1</v>
      </c>
      <c r="BS11" s="41" t="s">
        <v>1088</v>
      </c>
      <c r="BT11" s="41" t="s">
        <v>79</v>
      </c>
      <c r="BU11" s="41" t="s">
        <v>80</v>
      </c>
      <c r="BV11" s="42">
        <v>16616999.999999998</v>
      </c>
      <c r="BW11" s="17">
        <v>16617000</v>
      </c>
    </row>
    <row r="12" spans="1:75" ht="60" customHeight="1" x14ac:dyDescent="0.25">
      <c r="A12" s="29">
        <v>37</v>
      </c>
      <c r="B12" s="29">
        <v>24</v>
      </c>
      <c r="C12" s="30" t="s">
        <v>1079</v>
      </c>
      <c r="D12" s="30" t="s">
        <v>45</v>
      </c>
      <c r="E12" s="30" t="s">
        <v>10</v>
      </c>
      <c r="F12" s="30" t="s">
        <v>10</v>
      </c>
      <c r="G12" s="30" t="s">
        <v>92</v>
      </c>
      <c r="H12" s="30" t="s">
        <v>1080</v>
      </c>
      <c r="I12" s="30"/>
      <c r="J12" s="30" t="s">
        <v>48</v>
      </c>
      <c r="K12" s="30" t="s">
        <v>48</v>
      </c>
      <c r="L12" s="30">
        <v>0</v>
      </c>
      <c r="M12" s="30">
        <v>0</v>
      </c>
      <c r="N12" s="30">
        <v>0</v>
      </c>
      <c r="O12" s="30" t="s">
        <v>48</v>
      </c>
      <c r="P12" s="30" t="s">
        <v>48</v>
      </c>
      <c r="Q12" s="29" t="s">
        <v>48</v>
      </c>
      <c r="R12" s="29">
        <v>0</v>
      </c>
      <c r="S12" s="29">
        <v>0</v>
      </c>
      <c r="T12" s="29">
        <v>0</v>
      </c>
      <c r="U12" s="13" t="s">
        <v>1081</v>
      </c>
      <c r="V12" s="11"/>
      <c r="W12" s="11"/>
      <c r="X12" s="11"/>
      <c r="Y12" s="11"/>
      <c r="Z12" s="30"/>
      <c r="AA12" s="30"/>
      <c r="AB12" s="30"/>
      <c r="AC12" s="35"/>
      <c r="AD12" s="35"/>
      <c r="AE12" s="30"/>
      <c r="AF12" s="30"/>
      <c r="AG12" s="11"/>
      <c r="AH12" s="11"/>
      <c r="AI12" s="11"/>
      <c r="AJ12" s="11"/>
      <c r="AK12" s="30" t="s">
        <v>58</v>
      </c>
      <c r="AL12" s="29" t="s">
        <v>59</v>
      </c>
      <c r="AM12" s="29">
        <v>2299</v>
      </c>
      <c r="AN12" s="29" t="s">
        <v>60</v>
      </c>
      <c r="AO12" s="29" t="s">
        <v>61</v>
      </c>
      <c r="AP12" s="30" t="s">
        <v>11</v>
      </c>
      <c r="AQ12" s="30" t="s">
        <v>9</v>
      </c>
      <c r="AR12" s="13" t="s">
        <v>62</v>
      </c>
      <c r="AS12" s="15"/>
      <c r="AT12" s="15" t="s">
        <v>108</v>
      </c>
      <c r="AU12" s="15"/>
      <c r="AV12" s="13" t="s">
        <v>229</v>
      </c>
      <c r="AW12" s="9" t="s">
        <v>1083</v>
      </c>
      <c r="AX12" s="13" t="s">
        <v>63</v>
      </c>
      <c r="AY12" s="9" t="s">
        <v>1084</v>
      </c>
      <c r="AZ12" s="13" t="s">
        <v>63</v>
      </c>
      <c r="BA12" s="9" t="s">
        <v>1085</v>
      </c>
      <c r="BB12" s="13" t="s">
        <v>63</v>
      </c>
      <c r="BC12" s="9" t="s">
        <v>127</v>
      </c>
      <c r="BD12" s="13" t="s">
        <v>1091</v>
      </c>
      <c r="BE12" s="9" t="s">
        <v>253</v>
      </c>
      <c r="BF12" s="14" t="s">
        <v>1086</v>
      </c>
      <c r="BG12" s="9" t="s">
        <v>82</v>
      </c>
      <c r="BH12" s="13" t="s">
        <v>1093</v>
      </c>
      <c r="BI12" s="9"/>
      <c r="BJ12" s="13"/>
      <c r="BK12" s="9"/>
      <c r="BL12" s="9"/>
      <c r="BM12" s="9"/>
      <c r="BN12" s="13"/>
      <c r="BO12" s="9" t="s">
        <v>81</v>
      </c>
      <c r="BP12" s="29" t="s">
        <v>99</v>
      </c>
      <c r="BQ12" s="40">
        <v>573000</v>
      </c>
      <c r="BR12" s="41">
        <v>1</v>
      </c>
      <c r="BS12" s="41" t="s">
        <v>1088</v>
      </c>
      <c r="BT12" s="41" t="s">
        <v>82</v>
      </c>
      <c r="BU12" s="41" t="s">
        <v>83</v>
      </c>
      <c r="BV12" s="42">
        <v>573000</v>
      </c>
      <c r="BW12" s="17">
        <v>573000</v>
      </c>
    </row>
    <row r="13" spans="1:75" ht="60" customHeight="1" x14ac:dyDescent="0.25">
      <c r="A13" s="29">
        <v>38</v>
      </c>
      <c r="B13" s="29">
        <v>24</v>
      </c>
      <c r="C13" s="30" t="s">
        <v>1079</v>
      </c>
      <c r="D13" s="30" t="s">
        <v>45</v>
      </c>
      <c r="E13" s="30" t="s">
        <v>10</v>
      </c>
      <c r="F13" s="30" t="s">
        <v>10</v>
      </c>
      <c r="G13" s="30" t="s">
        <v>92</v>
      </c>
      <c r="H13" s="30" t="s">
        <v>1080</v>
      </c>
      <c r="I13" s="30"/>
      <c r="J13" s="30" t="s">
        <v>48</v>
      </c>
      <c r="K13" s="30" t="s">
        <v>48</v>
      </c>
      <c r="L13" s="30">
        <v>0</v>
      </c>
      <c r="M13" s="30">
        <v>0</v>
      </c>
      <c r="N13" s="30">
        <v>0</v>
      </c>
      <c r="O13" s="30" t="s">
        <v>48</v>
      </c>
      <c r="P13" s="30" t="s">
        <v>48</v>
      </c>
      <c r="Q13" s="29" t="s">
        <v>48</v>
      </c>
      <c r="R13" s="29">
        <v>0</v>
      </c>
      <c r="S13" s="29">
        <v>0</v>
      </c>
      <c r="T13" s="29">
        <v>0</v>
      </c>
      <c r="U13" s="13" t="s">
        <v>1081</v>
      </c>
      <c r="V13" s="11"/>
      <c r="W13" s="11"/>
      <c r="X13" s="11"/>
      <c r="Y13" s="11"/>
      <c r="Z13" s="30"/>
      <c r="AA13" s="30"/>
      <c r="AB13" s="30"/>
      <c r="AC13" s="35"/>
      <c r="AD13" s="35"/>
      <c r="AE13" s="30"/>
      <c r="AF13" s="30"/>
      <c r="AG13" s="11"/>
      <c r="AH13" s="11"/>
      <c r="AI13" s="11"/>
      <c r="AJ13" s="11"/>
      <c r="AK13" s="30" t="s">
        <v>58</v>
      </c>
      <c r="AL13" s="29" t="s">
        <v>59</v>
      </c>
      <c r="AM13" s="29">
        <v>2299</v>
      </c>
      <c r="AN13" s="29" t="s">
        <v>60</v>
      </c>
      <c r="AO13" s="29" t="s">
        <v>61</v>
      </c>
      <c r="AP13" s="30" t="s">
        <v>11</v>
      </c>
      <c r="AQ13" s="30" t="s">
        <v>9</v>
      </c>
      <c r="AR13" s="13" t="s">
        <v>62</v>
      </c>
      <c r="AS13" s="15"/>
      <c r="AT13" s="15" t="s">
        <v>108</v>
      </c>
      <c r="AU13" s="15"/>
      <c r="AV13" s="13" t="s">
        <v>229</v>
      </c>
      <c r="AW13" s="9" t="s">
        <v>1083</v>
      </c>
      <c r="AX13" s="13" t="s">
        <v>63</v>
      </c>
      <c r="AY13" s="9" t="s">
        <v>1084</v>
      </c>
      <c r="AZ13" s="13" t="s">
        <v>63</v>
      </c>
      <c r="BA13" s="9" t="s">
        <v>1085</v>
      </c>
      <c r="BB13" s="13" t="s">
        <v>63</v>
      </c>
      <c r="BC13" s="9" t="s">
        <v>127</v>
      </c>
      <c r="BD13" s="13" t="s">
        <v>1091</v>
      </c>
      <c r="BE13" s="9" t="s">
        <v>73</v>
      </c>
      <c r="BF13" s="14" t="s">
        <v>1093</v>
      </c>
      <c r="BG13" s="9"/>
      <c r="BH13" s="13"/>
      <c r="BI13" s="9"/>
      <c r="BJ13" s="13"/>
      <c r="BK13" s="9"/>
      <c r="BL13" s="9"/>
      <c r="BM13" s="9"/>
      <c r="BN13" s="13"/>
      <c r="BO13" s="9" t="s">
        <v>84</v>
      </c>
      <c r="BP13" s="29" t="s">
        <v>99</v>
      </c>
      <c r="BQ13" s="40">
        <v>5730000</v>
      </c>
      <c r="BR13" s="41">
        <v>1</v>
      </c>
      <c r="BS13" s="41" t="s">
        <v>1088</v>
      </c>
      <c r="BT13" s="41" t="s">
        <v>73</v>
      </c>
      <c r="BU13" s="41" t="s">
        <v>74</v>
      </c>
      <c r="BV13" s="42">
        <v>5530000</v>
      </c>
      <c r="BW13" s="17">
        <v>5530000</v>
      </c>
    </row>
    <row r="14" spans="1:75" ht="60" customHeight="1" x14ac:dyDescent="0.25">
      <c r="A14" s="29">
        <v>39</v>
      </c>
      <c r="B14" s="29">
        <v>24</v>
      </c>
      <c r="C14" s="30" t="s">
        <v>1079</v>
      </c>
      <c r="D14" s="30" t="s">
        <v>45</v>
      </c>
      <c r="E14" s="30" t="s">
        <v>10</v>
      </c>
      <c r="F14" s="30" t="s">
        <v>10</v>
      </c>
      <c r="G14" s="30" t="s">
        <v>92</v>
      </c>
      <c r="H14" s="30" t="s">
        <v>1080</v>
      </c>
      <c r="I14" s="30"/>
      <c r="J14" s="30" t="s">
        <v>48</v>
      </c>
      <c r="K14" s="30" t="s">
        <v>48</v>
      </c>
      <c r="L14" s="30">
        <v>0</v>
      </c>
      <c r="M14" s="30">
        <v>0</v>
      </c>
      <c r="N14" s="30">
        <v>0</v>
      </c>
      <c r="O14" s="30" t="s">
        <v>48</v>
      </c>
      <c r="P14" s="30" t="s">
        <v>48</v>
      </c>
      <c r="Q14" s="29" t="s">
        <v>48</v>
      </c>
      <c r="R14" s="29">
        <v>0</v>
      </c>
      <c r="S14" s="29">
        <v>0</v>
      </c>
      <c r="T14" s="29">
        <v>0</v>
      </c>
      <c r="U14" s="13" t="s">
        <v>1081</v>
      </c>
      <c r="V14" s="11"/>
      <c r="W14" s="11"/>
      <c r="X14" s="11"/>
      <c r="Y14" s="11"/>
      <c r="Z14" s="30"/>
      <c r="AA14" s="30"/>
      <c r="AB14" s="30"/>
      <c r="AC14" s="35"/>
      <c r="AD14" s="35"/>
      <c r="AE14" s="30"/>
      <c r="AF14" s="30"/>
      <c r="AG14" s="11"/>
      <c r="AH14" s="11"/>
      <c r="AI14" s="11"/>
      <c r="AJ14" s="11"/>
      <c r="AK14" s="30" t="s">
        <v>58</v>
      </c>
      <c r="AL14" s="29" t="s">
        <v>59</v>
      </c>
      <c r="AM14" s="29">
        <v>2299</v>
      </c>
      <c r="AN14" s="29" t="s">
        <v>60</v>
      </c>
      <c r="AO14" s="29" t="s">
        <v>61</v>
      </c>
      <c r="AP14" s="30" t="s">
        <v>11</v>
      </c>
      <c r="AQ14" s="30" t="s">
        <v>9</v>
      </c>
      <c r="AR14" s="13" t="s">
        <v>62</v>
      </c>
      <c r="AS14" s="18" t="s">
        <v>1094</v>
      </c>
      <c r="AT14" s="15" t="s">
        <v>72</v>
      </c>
      <c r="AU14" s="15"/>
      <c r="AV14" s="13" t="s">
        <v>229</v>
      </c>
      <c r="AW14" s="9" t="s">
        <v>1083</v>
      </c>
      <c r="AX14" s="13" t="s">
        <v>63</v>
      </c>
      <c r="AY14" s="9" t="s">
        <v>1084</v>
      </c>
      <c r="AZ14" s="13" t="s">
        <v>63</v>
      </c>
      <c r="BA14" s="9" t="s">
        <v>1085</v>
      </c>
      <c r="BB14" s="13" t="s">
        <v>63</v>
      </c>
      <c r="BC14" s="9" t="s">
        <v>127</v>
      </c>
      <c r="BD14" s="13" t="s">
        <v>1091</v>
      </c>
      <c r="BE14" s="9" t="s">
        <v>73</v>
      </c>
      <c r="BF14" s="14" t="s">
        <v>1093</v>
      </c>
      <c r="BG14" s="9"/>
      <c r="BH14" s="13"/>
      <c r="BI14" s="9"/>
      <c r="BJ14" s="13"/>
      <c r="BK14" s="9"/>
      <c r="BL14" s="9"/>
      <c r="BM14" s="9"/>
      <c r="BN14" s="13"/>
      <c r="BO14" s="9" t="s">
        <v>72</v>
      </c>
      <c r="BP14" s="29" t="s">
        <v>99</v>
      </c>
      <c r="BQ14" s="40">
        <v>92000000</v>
      </c>
      <c r="BR14" s="41">
        <v>1</v>
      </c>
      <c r="BS14" s="41" t="s">
        <v>1088</v>
      </c>
      <c r="BT14" s="41" t="s">
        <v>73</v>
      </c>
      <c r="BU14" s="41" t="s">
        <v>74</v>
      </c>
      <c r="BV14" s="42">
        <v>92000000</v>
      </c>
      <c r="BW14" s="17">
        <v>92000000</v>
      </c>
    </row>
    <row r="15" spans="1:75" ht="60" customHeight="1" x14ac:dyDescent="0.25">
      <c r="A15" s="29">
        <v>40</v>
      </c>
      <c r="B15" s="29">
        <v>24</v>
      </c>
      <c r="C15" s="30" t="s">
        <v>1079</v>
      </c>
      <c r="D15" s="30" t="s">
        <v>45</v>
      </c>
      <c r="E15" s="30" t="s">
        <v>10</v>
      </c>
      <c r="F15" s="30" t="s">
        <v>10</v>
      </c>
      <c r="G15" s="30" t="s">
        <v>92</v>
      </c>
      <c r="H15" s="30" t="s">
        <v>1080</v>
      </c>
      <c r="I15" s="30"/>
      <c r="J15" s="30" t="s">
        <v>48</v>
      </c>
      <c r="K15" s="30" t="s">
        <v>48</v>
      </c>
      <c r="L15" s="30">
        <v>0</v>
      </c>
      <c r="M15" s="30">
        <v>0</v>
      </c>
      <c r="N15" s="30">
        <v>0</v>
      </c>
      <c r="O15" s="30" t="s">
        <v>48</v>
      </c>
      <c r="P15" s="30" t="s">
        <v>48</v>
      </c>
      <c r="Q15" s="29" t="s">
        <v>48</v>
      </c>
      <c r="R15" s="29">
        <v>0</v>
      </c>
      <c r="S15" s="29">
        <v>0</v>
      </c>
      <c r="T15" s="29">
        <v>0</v>
      </c>
      <c r="U15" s="13" t="s">
        <v>1081</v>
      </c>
      <c r="V15" s="11"/>
      <c r="W15" s="11"/>
      <c r="X15" s="11"/>
      <c r="Y15" s="11"/>
      <c r="Z15" s="30"/>
      <c r="AA15" s="30"/>
      <c r="AB15" s="30"/>
      <c r="AC15" s="35"/>
      <c r="AD15" s="35"/>
      <c r="AE15" s="30"/>
      <c r="AF15" s="30"/>
      <c r="AG15" s="11"/>
      <c r="AH15" s="11"/>
      <c r="AI15" s="11"/>
      <c r="AJ15" s="11"/>
      <c r="AK15" s="30" t="s">
        <v>58</v>
      </c>
      <c r="AL15" s="29" t="s">
        <v>59</v>
      </c>
      <c r="AM15" s="29">
        <v>2299</v>
      </c>
      <c r="AN15" s="29" t="s">
        <v>60</v>
      </c>
      <c r="AO15" s="29" t="s">
        <v>61</v>
      </c>
      <c r="AP15" s="30" t="s">
        <v>11</v>
      </c>
      <c r="AQ15" s="30" t="s">
        <v>9</v>
      </c>
      <c r="AR15" s="13" t="s">
        <v>62</v>
      </c>
      <c r="AS15" s="18" t="s">
        <v>1095</v>
      </c>
      <c r="AT15" s="15" t="s">
        <v>2</v>
      </c>
      <c r="AU15" s="15"/>
      <c r="AV15" s="13" t="s">
        <v>229</v>
      </c>
      <c r="AW15" s="9" t="s">
        <v>1083</v>
      </c>
      <c r="AX15" s="13" t="s">
        <v>63</v>
      </c>
      <c r="AY15" s="9" t="s">
        <v>1084</v>
      </c>
      <c r="AZ15" s="13" t="s">
        <v>63</v>
      </c>
      <c r="BA15" s="9" t="s">
        <v>1085</v>
      </c>
      <c r="BB15" s="13" t="s">
        <v>63</v>
      </c>
      <c r="BC15" s="9" t="s">
        <v>297</v>
      </c>
      <c r="BD15" s="13" t="s">
        <v>230</v>
      </c>
      <c r="BE15" s="9" t="s">
        <v>1096</v>
      </c>
      <c r="BF15" s="14" t="s">
        <v>1097</v>
      </c>
      <c r="BG15" s="9" t="s">
        <v>756</v>
      </c>
      <c r="BH15" s="13" t="s">
        <v>1087</v>
      </c>
      <c r="BI15" s="9" t="s">
        <v>89</v>
      </c>
      <c r="BJ15" s="13" t="s">
        <v>1098</v>
      </c>
      <c r="BK15" s="9"/>
      <c r="BL15" s="9"/>
      <c r="BM15" s="9"/>
      <c r="BN15" s="13"/>
      <c r="BO15" s="9" t="s">
        <v>2</v>
      </c>
      <c r="BP15" s="29" t="s">
        <v>99</v>
      </c>
      <c r="BQ15" s="40">
        <v>242000000</v>
      </c>
      <c r="BR15" s="41">
        <v>1</v>
      </c>
      <c r="BS15" s="41" t="s">
        <v>1088</v>
      </c>
      <c r="BT15" s="41" t="s">
        <v>89</v>
      </c>
      <c r="BU15" s="41" t="s">
        <v>90</v>
      </c>
      <c r="BV15" s="42">
        <v>222000000</v>
      </c>
      <c r="BW15" s="17">
        <v>238700000</v>
      </c>
    </row>
  </sheetData>
  <sheetProtection algorithmName="SHA-512" hashValue="Sip0veBO+mZxgHW/D/kD1XgRitsrH06ttLPBq+Eb5zQN+ofHBTLn/D8RIyJCgWZlnNSyzMFhaqf7KkUPuLSeLg==" saltValue="BjpG34NUHxnVbfz5CMwFvw==" spinCount="100000" sheet="1" objects="1" scenarios="1"/>
  <dataValidations count="2">
    <dataValidation type="textLength" allowBlank="1" showInputMessage="1" showErrorMessage="1" errorTitle="NO COINCIDE CON EL RANGO" error="Recuerda que debes escribir mínimo 100 caracteres máximo 1000" sqref="W7:W15 AH7:AH15" xr:uid="{00000000-0002-0000-0800-000000000000}">
      <formula1>100</formula1>
      <formula2>1000</formula2>
    </dataValidation>
    <dataValidation type="list" allowBlank="1" showInputMessage="1" showErrorMessage="1" sqref="X7:X15 AI7:AI15" xr:uid="{00000000-0002-0000-0800-000001000000}">
      <formula1>#REF!</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E9B652920A4C242943DFDF4BAD58276" ma:contentTypeVersion="11" ma:contentTypeDescription="Crear nuevo documento." ma:contentTypeScope="" ma:versionID="fe76c3f0aa32e1ebd971f2c225f7f7af">
  <xsd:schema xmlns:xsd="http://www.w3.org/2001/XMLSchema" xmlns:xs="http://www.w3.org/2001/XMLSchema" xmlns:p="http://schemas.microsoft.com/office/2006/metadata/properties" xmlns:ns3="749ec253-be0e-40fc-9b26-cd0e87a3ef84" xmlns:ns4="d1933cc1-0a56-450c-9a66-d2b1b83a81c2" targetNamespace="http://schemas.microsoft.com/office/2006/metadata/properties" ma:root="true" ma:fieldsID="5396fe9094ecc02fec837eb3e5663be0" ns3:_="" ns4:_="">
    <xsd:import namespace="749ec253-be0e-40fc-9b26-cd0e87a3ef84"/>
    <xsd:import namespace="d1933cc1-0a56-450c-9a66-d2b1b83a81c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ec253-be0e-40fc-9b26-cd0e87a3ef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933cc1-0a56-450c-9a66-d2b1b83a81c2"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772967-5492-4147-AF2E-3165C42D96B8}">
  <ds:schemaRefs>
    <ds:schemaRef ds:uri="http://schemas.microsoft.com/sharepoint/v3/contenttype/forms"/>
  </ds:schemaRefs>
</ds:datastoreItem>
</file>

<file path=customXml/itemProps2.xml><?xml version="1.0" encoding="utf-8"?>
<ds:datastoreItem xmlns:ds="http://schemas.openxmlformats.org/officeDocument/2006/customXml" ds:itemID="{CA5D9B49-DD5B-44B0-90A6-CB8128228FF8}">
  <ds:schemaRefs>
    <ds:schemaRef ds:uri="http://purl.org/dc/elements/1.1/"/>
    <ds:schemaRef ds:uri="http://schemas.microsoft.com/office/2006/documentManagement/types"/>
    <ds:schemaRef ds:uri="http://purl.org/dc/dcmitype/"/>
    <ds:schemaRef ds:uri="http://purl.org/dc/terms/"/>
    <ds:schemaRef ds:uri="http://schemas.microsoft.com/office/2006/metadata/properties"/>
    <ds:schemaRef ds:uri="d1933cc1-0a56-450c-9a66-d2b1b83a81c2"/>
    <ds:schemaRef ds:uri="http://schemas.microsoft.com/office/infopath/2007/PartnerControls"/>
    <ds:schemaRef ds:uri="http://www.w3.org/XML/1998/namespace"/>
    <ds:schemaRef ds:uri="http://schemas.openxmlformats.org/package/2006/metadata/core-properties"/>
    <ds:schemaRef ds:uri="749ec253-be0e-40fc-9b26-cd0e87a3ef84"/>
  </ds:schemaRefs>
</ds:datastoreItem>
</file>

<file path=customXml/itemProps3.xml><?xml version="1.0" encoding="utf-8"?>
<ds:datastoreItem xmlns:ds="http://schemas.openxmlformats.org/officeDocument/2006/customXml" ds:itemID="{77AAC4E9-5122-4426-A314-70D6372894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9ec253-be0e-40fc-9b26-cd0e87a3ef84"/>
    <ds:schemaRef ds:uri="d1933cc1-0a56-450c-9a66-d2b1b83a8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TALENTO HUMANO</vt:lpstr>
      <vt:lpstr>DIRECCIONAMIENTO ESTRATÉGICO</vt:lpstr>
      <vt:lpstr>GESTIÓN CON VALORES PARA RESULT</vt:lpstr>
      <vt:lpstr>EVALUACIÓN DE RESULTADOS</vt:lpstr>
      <vt:lpstr>INFORMACIÓN Y COMUNICACIONES</vt:lpstr>
      <vt:lpstr>GESTION DEL KTO Y LA INNOVACIÓN</vt:lpstr>
      <vt:lpstr>CONTROL INTERNO</vt:lpstr>
      <vt:lpstr>ficha junio</vt:lpstr>
      <vt:lpstr>JULIO</vt:lpstr>
      <vt:lpstr>AGOSTO</vt:lpstr>
      <vt:lpstr>SEPTIEMBRE</vt:lpstr>
      <vt:lpstr>OCTUBRE</vt:lpstr>
      <vt:lpstr>NOVIEMBRE</vt:lpstr>
      <vt:lpstr>DICIEMBRE</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Elisa Gabriela Benavides Montenegro</dc:creator>
  <cp:keywords/>
  <dc:description/>
  <cp:lastModifiedBy>Marcela Tamayo Rincon</cp:lastModifiedBy>
  <cp:revision/>
  <dcterms:created xsi:type="dcterms:W3CDTF">2019-03-21T15:13:42Z</dcterms:created>
  <dcterms:modified xsi:type="dcterms:W3CDTF">2020-01-30T15:54:58Z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0x0101009E9B652920A4C242943DFDF4BAD58276</vt:lpwstr>
  </property>
  <property fmtid="{D5CDD505-2E9C-101B-9397-08002B2CF9AE}" pid="3" name="AuthorIds_UIVersion_7168">
    <vt:lpwstr>12</vt:lpwstr>
  </property>
  <property fmtid="{D5CDD505-2E9C-101B-9397-08002B2CF9AE}" pid="4" name="AuthorIds_UIVersion_1536">
    <vt:lpwstr>12</vt:lpwstr>
  </property>
</Properties>
</file>