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>
    <definedName name="_xlnm._FilterDatabase" localSheetId="0" hidden="1">'Hoja1'!$A$2:$N$2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<sst xmlns="http://schemas.openxmlformats.org/spreadsheetml/2006/main" count="29" uniqueCount="27">
  <si>
    <t>APROPIACION INICIAL</t>
  </si>
  <si>
    <t xml:space="preserve"> </t>
  </si>
  <si>
    <t>%</t>
  </si>
  <si>
    <t>NETO ENERO</t>
  </si>
  <si>
    <t>UNIVERSIDADES</t>
  </si>
  <si>
    <t xml:space="preserve">GIRO ENERO </t>
  </si>
  <si>
    <t>TOTAL UNIVERSIDADES</t>
  </si>
  <si>
    <t>ICFES 2%</t>
  </si>
  <si>
    <t>SALDO DE APROPIACION</t>
  </si>
  <si>
    <t>NETO</t>
  </si>
  <si>
    <t>3-5-1-2-10</t>
  </si>
  <si>
    <t>RUBRO</t>
  </si>
  <si>
    <t>CONCURRENCIA NACION PASIVO PENSIONAL UNIVERSIDAD NACIONAL DE COLOMBIA -ART. 38 LEY 1151 DE 2007</t>
  </si>
  <si>
    <t>3-5-1-40-10</t>
  </si>
  <si>
    <t>3-5-1-41-10</t>
  </si>
  <si>
    <t>3-5-1-42-10</t>
  </si>
  <si>
    <t>3-5-1-43-10</t>
  </si>
  <si>
    <t>3-5-1-44-10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</si>
  <si>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</si>
  <si>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</si>
  <si>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</si>
  <si>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</si>
  <si>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</si>
  <si>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98% APROPIACION</t>
  </si>
  <si>
    <t>INFORME UNIVERSIDADES AÑO 2009</t>
  </si>
  <si>
    <t>GIRO FEBRERO</t>
  </si>
  <si>
    <t>TOTAL FEBRERO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</si>
</sst>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2" xfId="19" applyNumberFormat="1" applyFont="1" applyBorder="1" applyAlignment="1">
      <alignment horizontal="right"/>
    </xf>
    <xf numFmtId="9" fontId="4" fillId="0" borderId="2" xfId="22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5" xfId="19" applyNumberFormat="1" applyFont="1" applyBorder="1" applyAlignment="1">
      <alignment horizontal="right"/>
    </xf>
    <xf numFmtId="4" fontId="4" fillId="0" borderId="6" xfId="19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H1">
      <selection activeCell="O2" sqref="O2"/>
    </sheetView>
  </sheetViews>
  <sheetFormatPr defaultColWidth="11.421875" defaultRowHeight="12.75"/>
  <cols>
    <col min="1" max="1" width="8.57421875" style="3" customWidth="1"/>
    <col min="2" max="2" width="15.140625" style="3" customWidth="1"/>
    <col min="3" max="3" width="14.8515625" style="17" customWidth="1"/>
    <col min="4" max="4" width="14.57421875" style="17" customWidth="1"/>
    <col min="5" max="5" width="13.00390625" style="18" customWidth="1"/>
    <col min="6" max="6" width="11.7109375" style="18" customWidth="1"/>
    <col min="7" max="7" width="12.8515625" style="3" customWidth="1"/>
    <col min="8" max="8" width="13.00390625" style="3" customWidth="1"/>
    <col min="9" max="9" width="13.421875" style="3" customWidth="1"/>
    <col min="10" max="10" width="11.140625" style="3" customWidth="1"/>
    <col min="11" max="11" width="13.421875" style="3" customWidth="1"/>
    <col min="12" max="12" width="13.28125" style="3" customWidth="1"/>
    <col min="13" max="13" width="16.7109375" style="17" bestFit="1" customWidth="1"/>
    <col min="14" max="14" width="4.421875" style="3" customWidth="1"/>
    <col min="15" max="16384" width="23.57421875" style="3" customWidth="1"/>
  </cols>
  <sheetData>
    <row r="1" spans="2:13" ht="13.5" thickBot="1"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25.5" thickBot="1" thickTop="1">
      <c r="A2" s="4" t="s">
        <v>11</v>
      </c>
      <c r="B2" s="4" t="s">
        <v>4</v>
      </c>
      <c r="C2" s="8" t="s">
        <v>0</v>
      </c>
      <c r="D2" s="8" t="s">
        <v>23</v>
      </c>
      <c r="E2" s="7" t="s">
        <v>5</v>
      </c>
      <c r="F2" s="6" t="s">
        <v>7</v>
      </c>
      <c r="G2" s="5" t="s">
        <v>3</v>
      </c>
      <c r="H2" s="5" t="s">
        <v>9</v>
      </c>
      <c r="I2" s="5" t="s">
        <v>25</v>
      </c>
      <c r="J2" s="5" t="s">
        <v>7</v>
      </c>
      <c r="K2" s="5" t="s">
        <v>9</v>
      </c>
      <c r="L2" s="5" t="s">
        <v>26</v>
      </c>
      <c r="M2" s="8" t="s">
        <v>8</v>
      </c>
      <c r="N2" s="4" t="s">
        <v>2</v>
      </c>
    </row>
    <row r="3" spans="1:14" ht="96.75" thickTop="1">
      <c r="A3" s="13" t="s">
        <v>10</v>
      </c>
      <c r="B3" s="22" t="s">
        <v>12</v>
      </c>
      <c r="C3" s="20">
        <v>129826977353</v>
      </c>
      <c r="D3" s="26">
        <f aca="true" t="shared" si="0" ref="D3:D8">C3*98%</f>
        <v>127230437805.94</v>
      </c>
      <c r="E3" s="27">
        <f aca="true" t="shared" si="1" ref="E3:E8">D3/14</f>
        <v>9087888414.710001</v>
      </c>
      <c r="F3" s="27">
        <f aca="true" t="shared" si="2" ref="F3:F8">E3*2%</f>
        <v>181757768.29420003</v>
      </c>
      <c r="G3" s="20">
        <f aca="true" t="shared" si="3" ref="G3:G8">E3-F3</f>
        <v>8906130646.4158</v>
      </c>
      <c r="H3" s="20">
        <f aca="true" t="shared" si="4" ref="H3:H8">E3-F3</f>
        <v>8906130646.4158</v>
      </c>
      <c r="I3" s="27">
        <v>9087888415</v>
      </c>
      <c r="J3" s="21">
        <f>I3*2%</f>
        <v>181757768.3</v>
      </c>
      <c r="K3" s="29">
        <f>I3-J3</f>
        <v>8906130646.7</v>
      </c>
      <c r="L3" s="20">
        <f>E3+I3</f>
        <v>18175776829.71</v>
      </c>
      <c r="M3" s="20">
        <f>C3-L3</f>
        <v>111651200523.29001</v>
      </c>
      <c r="N3" s="12">
        <f>L3/C3</f>
        <v>0.14000000000223373</v>
      </c>
    </row>
    <row r="4" spans="1:14" ht="48">
      <c r="A4" s="13" t="s">
        <v>13</v>
      </c>
      <c r="B4" s="22" t="s">
        <v>18</v>
      </c>
      <c r="C4" s="2">
        <v>13698540390</v>
      </c>
      <c r="D4" s="9">
        <f t="shared" si="0"/>
        <v>13424569582.199999</v>
      </c>
      <c r="E4" s="10">
        <f t="shared" si="1"/>
        <v>958897827.3</v>
      </c>
      <c r="F4" s="10">
        <f t="shared" si="2"/>
        <v>19177956.546</v>
      </c>
      <c r="G4" s="11">
        <f t="shared" si="3"/>
        <v>939719870.754</v>
      </c>
      <c r="H4" s="11">
        <f t="shared" si="4"/>
        <v>939719870.754</v>
      </c>
      <c r="I4" s="10">
        <v>958897827</v>
      </c>
      <c r="J4" s="9">
        <f>I4*2%</f>
        <v>19177956.54</v>
      </c>
      <c r="K4" s="19">
        <f>I4-J4</f>
        <v>939719870.46</v>
      </c>
      <c r="L4" s="20">
        <f>E4+I4</f>
        <v>1917795654.3</v>
      </c>
      <c r="M4" s="20">
        <f>C4-L4</f>
        <v>11780744735.7</v>
      </c>
      <c r="N4" s="12">
        <f>L4/C4</f>
        <v>0.13999999997809986</v>
      </c>
    </row>
    <row r="5" spans="1:14" ht="48">
      <c r="A5" s="13" t="s">
        <v>14</v>
      </c>
      <c r="B5" s="22" t="s">
        <v>19</v>
      </c>
      <c r="C5" s="1">
        <v>13614221733</v>
      </c>
      <c r="D5" s="9">
        <f t="shared" si="0"/>
        <v>13341937298.34</v>
      </c>
      <c r="E5" s="10">
        <f t="shared" si="1"/>
        <v>952995521.3100001</v>
      </c>
      <c r="F5" s="10">
        <f t="shared" si="2"/>
        <v>19059910.426200002</v>
      </c>
      <c r="G5" s="11">
        <f t="shared" si="3"/>
        <v>933935610.8838</v>
      </c>
      <c r="H5" s="11">
        <f t="shared" si="4"/>
        <v>933935610.8838</v>
      </c>
      <c r="I5" s="10">
        <v>952995521</v>
      </c>
      <c r="J5" s="21">
        <f>I5*2%</f>
        <v>19059910.42</v>
      </c>
      <c r="K5" s="9">
        <f>I5-J5</f>
        <v>933935610.58</v>
      </c>
      <c r="L5" s="20">
        <f>E5+I5</f>
        <v>1905991042.31</v>
      </c>
      <c r="M5" s="20">
        <f>C5-L5</f>
        <v>11708230690.69</v>
      </c>
      <c r="N5" s="12">
        <f>L5/C5</f>
        <v>0.1399999999772297</v>
      </c>
    </row>
    <row r="6" spans="1:14" ht="48">
      <c r="A6" s="13" t="s">
        <v>15</v>
      </c>
      <c r="B6" s="22" t="s">
        <v>20</v>
      </c>
      <c r="C6" s="1">
        <v>23466510750</v>
      </c>
      <c r="D6" s="9">
        <f t="shared" si="0"/>
        <v>22997180535</v>
      </c>
      <c r="E6" s="10">
        <f t="shared" si="1"/>
        <v>1642655752.5</v>
      </c>
      <c r="F6" s="10">
        <f t="shared" si="2"/>
        <v>32853115.05</v>
      </c>
      <c r="G6" s="11">
        <f t="shared" si="3"/>
        <v>1609802637.45</v>
      </c>
      <c r="H6" s="11">
        <f>E6-F6</f>
        <v>1609802637.45</v>
      </c>
      <c r="I6" s="10">
        <v>1642655753</v>
      </c>
      <c r="J6" s="9">
        <f>I6*2%</f>
        <v>32853115.060000002</v>
      </c>
      <c r="K6" s="21">
        <f>I6-J6</f>
        <v>1609802637.94</v>
      </c>
      <c r="L6" s="20">
        <f>E6+I6</f>
        <v>3285311505.5</v>
      </c>
      <c r="M6" s="20">
        <f>C6-L6</f>
        <v>20181199244.5</v>
      </c>
      <c r="N6" s="12">
        <f>L6/C6</f>
        <v>0.14000000002130697</v>
      </c>
    </row>
    <row r="7" spans="1:14" ht="60">
      <c r="A7" s="13" t="s">
        <v>16</v>
      </c>
      <c r="B7" s="22" t="s">
        <v>21</v>
      </c>
      <c r="C7" s="1">
        <v>1315406503</v>
      </c>
      <c r="D7" s="9">
        <f t="shared" si="0"/>
        <v>1289098372.94</v>
      </c>
      <c r="E7" s="10">
        <f t="shared" si="1"/>
        <v>92078455.21000001</v>
      </c>
      <c r="F7" s="10">
        <f t="shared" si="2"/>
        <v>1841569.1042000002</v>
      </c>
      <c r="G7" s="11">
        <f t="shared" si="3"/>
        <v>90236886.1058</v>
      </c>
      <c r="H7" s="11">
        <f t="shared" si="4"/>
        <v>90236886.1058</v>
      </c>
      <c r="I7" s="10">
        <v>92078455</v>
      </c>
      <c r="J7" s="21">
        <f>I7*2%</f>
        <v>1841569.1</v>
      </c>
      <c r="K7" s="9">
        <f>I7-J7</f>
        <v>90236885.9</v>
      </c>
      <c r="L7" s="20">
        <f>E7+I7</f>
        <v>184156910.21</v>
      </c>
      <c r="M7" s="20">
        <f>C7-L7</f>
        <v>1131249592.79</v>
      </c>
      <c r="N7" s="12">
        <f>L7/C7</f>
        <v>0.13999999984035355</v>
      </c>
    </row>
    <row r="8" spans="1:14" ht="60.75" thickBot="1">
      <c r="A8" s="13" t="s">
        <v>17</v>
      </c>
      <c r="B8" s="22" t="s">
        <v>22</v>
      </c>
      <c r="C8" s="1">
        <v>11718198177</v>
      </c>
      <c r="D8" s="9">
        <f t="shared" si="0"/>
        <v>11483834213.46</v>
      </c>
      <c r="E8" s="10">
        <f t="shared" si="1"/>
        <v>820273872.39</v>
      </c>
      <c r="F8" s="10">
        <f t="shared" si="2"/>
        <v>16405477.4478</v>
      </c>
      <c r="G8" s="11">
        <f t="shared" si="3"/>
        <v>803868394.9422</v>
      </c>
      <c r="H8" s="11">
        <f t="shared" si="4"/>
        <v>803868394.9422</v>
      </c>
      <c r="I8" s="10">
        <v>820273872</v>
      </c>
      <c r="J8" s="9">
        <f>I8*2%</f>
        <v>16405477.44</v>
      </c>
      <c r="K8" s="20">
        <f>I8-J8</f>
        <v>803868394.56</v>
      </c>
      <c r="L8" s="20">
        <f>E8+I8</f>
        <v>1640547744.3899999</v>
      </c>
      <c r="M8" s="20">
        <f>C8-L8</f>
        <v>10077650432.61</v>
      </c>
      <c r="N8" s="12">
        <f>L8/C8</f>
        <v>0.1399999999667184</v>
      </c>
    </row>
    <row r="9" spans="1:14" ht="13.5" thickBot="1" thickTop="1">
      <c r="A9" s="25" t="s">
        <v>1</v>
      </c>
      <c r="B9" s="14" t="s">
        <v>6</v>
      </c>
      <c r="C9" s="23">
        <f>SUM(C3:C8)</f>
        <v>193639854906</v>
      </c>
      <c r="D9" s="23">
        <f>SUM(D3:D8)</f>
        <v>189767057807.88</v>
      </c>
      <c r="E9" s="24">
        <f>SUM(E3:E8)</f>
        <v>13554789843.419998</v>
      </c>
      <c r="F9" s="23">
        <f>SUM(F3:F8)</f>
        <v>271095796.86840004</v>
      </c>
      <c r="G9" s="15">
        <f>SUM(G4:G8)</f>
        <v>4377563400.1358</v>
      </c>
      <c r="H9" s="23">
        <f>SUM(H3:H8)</f>
        <v>13283694046.551601</v>
      </c>
      <c r="I9" s="15">
        <f>SUM(I3:I8)</f>
        <v>13554789843</v>
      </c>
      <c r="J9" s="15">
        <f>SUM(J3:J8)</f>
        <v>271095796.86</v>
      </c>
      <c r="K9" s="15">
        <f>SUM(K3:K8)</f>
        <v>13283694046.14</v>
      </c>
      <c r="L9" s="15">
        <f>SUM(L3:L8)</f>
        <v>27109579686.42</v>
      </c>
      <c r="M9" s="15">
        <f>SUM(M4:M8)</f>
        <v>54879074696.29</v>
      </c>
      <c r="N9" s="16"/>
    </row>
    <row r="10" ht="12.75" thickTop="1"/>
  </sheetData>
  <autoFilter ref="A2:N2"/>
  <mergeCells count="1">
    <mergeCell ref="B1:M1"/>
  </mergeCells>
  <printOptions/>
  <pageMargins left="0.7480314960629921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MEN</cp:lastModifiedBy>
  <cp:lastPrinted>2009-02-05T13:38:09Z</cp:lastPrinted>
  <dcterms:created xsi:type="dcterms:W3CDTF">1999-03-10T15:38:10Z</dcterms:created>
  <dcterms:modified xsi:type="dcterms:W3CDTF">2009-02-05T13:38:44Z</dcterms:modified>
  <cp:category/>
  <cp:version/>
  <cp:contentType/>
  <cp:contentStatus/>
</cp:coreProperties>
</file>