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toro\Downloads\"/>
    </mc:Choice>
  </mc:AlternateContent>
  <xr:revisionPtr revIDLastSave="0" documentId="8_{B204AE8D-1270-4D55-8BD4-AFDC93F6EE1A}" xr6:coauthVersionLast="45" xr6:coauthVersionMax="45" xr10:uidLastSave="{00000000-0000-0000-0000-000000000000}"/>
  <bookViews>
    <workbookView xWindow="-120" yWindow="-120" windowWidth="24240" windowHeight="13140" xr2:uid="{7F30B0FD-C717-4F7C-A2BE-554B1E3F6C28}"/>
  </bookViews>
  <sheets>
    <sheet name="PAI MEN" sheetId="1" r:id="rId1"/>
  </sheets>
  <externalReferences>
    <externalReference r:id="rId2"/>
    <externalReference r:id="rId3"/>
  </externalReferences>
  <definedNames>
    <definedName name="_xlnm._FilterDatabase" localSheetId="0" hidden="1">'PAI MEN'!#REF!</definedName>
    <definedName name="codigos">[1]Listas_Desp3!$A$1:$J$5</definedName>
    <definedName name="Proyectos">[1]Listas_Desp3!$B$1:$J$1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8" i="1" l="1"/>
  <c r="AV8" i="1"/>
  <c r="AX8" i="1"/>
  <c r="AZ8" i="1"/>
  <c r="BB8" i="1"/>
  <c r="AV37" i="1"/>
  <c r="AT39" i="1"/>
  <c r="AT40" i="1"/>
  <c r="AT41" i="1"/>
  <c r="AV43" i="1"/>
  <c r="BB95" i="1"/>
  <c r="BB102" i="1"/>
  <c r="BB104" i="1"/>
  <c r="BB109" i="1"/>
  <c r="BB118" i="1"/>
  <c r="BB120" i="1"/>
  <c r="BB134" i="1"/>
  <c r="BB136" i="1"/>
  <c r="BB138" i="1"/>
  <c r="BB139" i="1"/>
  <c r="BB143" i="1"/>
  <c r="BB144" i="1"/>
  <c r="BB148" i="1"/>
  <c r="BB153" i="1"/>
  <c r="BB159" i="1"/>
  <c r="AH173" i="1"/>
  <c r="AI173" i="1"/>
  <c r="AJ173" i="1"/>
  <c r="AK173" i="1"/>
  <c r="AL173" i="1"/>
  <c r="AM173" i="1"/>
  <c r="AO173" i="1"/>
  <c r="AP173" i="1"/>
  <c r="AH174" i="1"/>
  <c r="AI174" i="1"/>
  <c r="AJ174" i="1"/>
  <c r="AK174" i="1"/>
  <c r="AL174" i="1"/>
  <c r="AM174" i="1"/>
  <c r="AO174" i="1"/>
  <c r="AP174" i="1"/>
  <c r="BB174" i="1" s="1"/>
  <c r="AP175" i="1"/>
  <c r="AP179" i="1"/>
  <c r="AP180" i="1"/>
  <c r="AT190" i="1"/>
  <c r="AU190" i="1"/>
  <c r="AV190" i="1"/>
  <c r="AP193" i="1"/>
  <c r="AP194" i="1"/>
  <c r="AP196" i="1"/>
  <c r="AP197" i="1"/>
  <c r="AP200" i="1"/>
  <c r="AP201" i="1"/>
  <c r="AP214" i="1"/>
  <c r="AP215" i="1"/>
  <c r="AP216" i="1"/>
  <c r="AP217" i="1"/>
  <c r="AP218" i="1"/>
  <c r="AP232" i="1"/>
  <c r="AP234" i="1"/>
  <c r="AO263" i="1"/>
  <c r="AP263" i="1"/>
  <c r="AM264" i="1"/>
  <c r="AO264" i="1"/>
  <c r="AP264" i="1"/>
  <c r="AO273" i="1"/>
  <c r="AS289" i="1"/>
  <c r="AP296" i="1"/>
  <c r="AL319" i="1"/>
  <c r="AL320" i="1"/>
  <c r="BB180" i="1" l="1"/>
  <c r="AU40" i="1"/>
  <c r="BB175" i="1"/>
  <c r="BB179" i="1"/>
  <c r="AU39" i="1"/>
  <c r="AV39" i="1" s="1"/>
  <c r="BB173" i="1"/>
  <c r="AU41" i="1"/>
  <c r="AV40" i="1" l="1"/>
  <c r="AV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tc={19D1621A-579E-4267-8B49-C872827CA8C5}</author>
    <author>57316</author>
  </authors>
  <commentList>
    <comment ref="AN40" authorId="0" shapeId="0" xr:uid="{19D1621A-579E-4267-8B49-C872827CA8C5}">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t>
      </text>
    </comment>
    <comment ref="AG260" authorId="1" shapeId="0" xr:uid="{67584F77-DAB9-4D94-AD43-C57A0ABBA55C}">
      <text>
        <r>
          <rPr>
            <b/>
            <sz val="9"/>
            <color indexed="81"/>
            <rFont val="Tahoma"/>
            <family val="2"/>
          </rPr>
          <t>OAPF (11/08/2020): Mediante oficio IE-035078 del 05/08 se solicita ajuste del MV de Entregables acordados contractualmente a Soportes de conceptos y pronunciamientos técnicos</t>
        </r>
      </text>
    </comment>
    <comment ref="AF274" authorId="1" shapeId="0" xr:uid="{9E466548-F088-485A-83D4-F3354EB80007}">
      <text>
        <r>
          <rPr>
            <b/>
            <sz val="9"/>
            <color indexed="81"/>
            <rFont val="Tahoma"/>
            <family val="2"/>
          </rPr>
          <t>Para 2020 incluye además FSE y Posgrado Docentes</t>
        </r>
      </text>
    </comment>
  </commentList>
</comments>
</file>

<file path=xl/sharedStrings.xml><?xml version="1.0" encoding="utf-8"?>
<sst xmlns="http://schemas.openxmlformats.org/spreadsheetml/2006/main" count="5669" uniqueCount="1064">
  <si>
    <t xml:space="preserve">Sumatoria de sesiones  de Consejos Superiores de universidades públicas realizados en los que el MEN presenta propuesta de creación del programa técnico de médicos tradicionales, parteros, sobanderos y demás sanadores de los territorios de comunidades NARP </t>
  </si>
  <si>
    <t>Número</t>
  </si>
  <si>
    <t>Capacidad</t>
  </si>
  <si>
    <t>Trimestral</t>
  </si>
  <si>
    <t>Gestión</t>
  </si>
  <si>
    <t xml:space="preserve">PND-NARP </t>
  </si>
  <si>
    <t xml:space="preserve"> Consejos Superiores de universidades públicas realizados en los que el MEN presenta propuesta de creación del programa técnico de médicos tradicionales, parteros, sobanderos y demás sanadores de los territorios de comunidades NARP </t>
  </si>
  <si>
    <t>ODS 4. Educación de calidad</t>
  </si>
  <si>
    <t>Subdirección de Apoyo a la Gestión de las IES</t>
  </si>
  <si>
    <t>Dirección de Fomento de la Educación Superior</t>
  </si>
  <si>
    <t>Aumentar los niveles de satisfacción del cliente y de los grupos de valor.</t>
  </si>
  <si>
    <t>Gestión con valores para Resultados</t>
  </si>
  <si>
    <t>VES</t>
  </si>
  <si>
    <t xml:space="preserve">Sumatoria de sesiones de Consejos Superiores de universidades públicas realizados en los que el MEN presenta propuesta de aumento de cupos para la población de comunidades NARP </t>
  </si>
  <si>
    <t xml:space="preserve">Consejos Superiores de universidades públicas realizados en los que el MEN presenta propuesta de aumento de cupos para la población de comunidades NARP </t>
  </si>
  <si>
    <t>sumatoria de IES publicas con presencia en territorio mayoritariamente NARP con asignación de recursos adicionales en el marco del acuerdo de la mesa de dialogo para la construcción de acuerdos para  educación pública para fortalecimiento de su base presupuestal y para inversión</t>
  </si>
  <si>
    <t>Flujo</t>
  </si>
  <si>
    <t xml:space="preserve">Anual </t>
  </si>
  <si>
    <t>IES publicas con presencia en territorio mayoritariamente NARP con asignación de recursos adicionales en el marco del acuerdo de la mesa de dialogo para la construcción de acuerdos para  educación pública para fortalecimiento de su base presupuestal y para inversión</t>
  </si>
  <si>
    <t xml:space="preserve">Número de acompañamientos realizados/Número de acompañamientos solicitados </t>
  </si>
  <si>
    <t xml:space="preserve">Porcentaje </t>
  </si>
  <si>
    <t>Semestral</t>
  </si>
  <si>
    <t>Porcentaje de acompañamiento técnico a las solicitudes de creación de instituciones de educación superior etnoeducativas y universidades étnicas propias de la comunidades NARP</t>
  </si>
  <si>
    <t>-</t>
  </si>
  <si>
    <t>Estrategia para garantizar el acceso a educación de calidad de la comunidad NARP diseñada e implementada</t>
  </si>
  <si>
    <t>Acumulado</t>
  </si>
  <si>
    <t>Programa de acceso, permanencia y graduación a la educación superior del nivel profesional para las comunidades NARP implementado</t>
  </si>
  <si>
    <t>Número de IES Indígenas con asignación de recursos  para su funcionamiento /Número de IES indíegenas en funcionamiento</t>
  </si>
  <si>
    <t>Producto</t>
  </si>
  <si>
    <t xml:space="preserve">PND - Indigenas </t>
  </si>
  <si>
    <t>Porcentaje de Instituciones de Educación Superior Indigenas con asignación de recursos suficientes para su funcionamiento</t>
  </si>
  <si>
    <t>Numero de acompañamientos efectivamente  realizados/ número de solicitudes de acompañamiento recibidas</t>
  </si>
  <si>
    <t xml:space="preserve">Porcentaje de solicitudes de acompañamiento para el  diseño,  construcción  y dotación efectivamente realizados. </t>
  </si>
  <si>
    <t>Sumatoria de nuevos cupos otorgados  para esttudiantes indigenas en  convocatoria anual</t>
  </si>
  <si>
    <t>Nuevos cupos otorgados para estudiantes indígenas en el Fondo Álvaro Ulcue Chocue abiertos</t>
  </si>
  <si>
    <t>Sumatoria de los siguientes hitos: (diseño del programa 25%+ programa concertado 25%+ Implementación del programa 50%)</t>
  </si>
  <si>
    <t>Porcentaje de avance en el diseño e implementación del programa especifico para la promoción, acceso, permanencia y graduación de estudiantes indígenas en la educación superior concertado</t>
  </si>
  <si>
    <t>Reporte Seguimiento SAGIES</t>
  </si>
  <si>
    <t>Suma del número de IES acompañadas técnicamente para el fortalecimiento de los Sistemas Internos de Aseguramiento de la Calidad en el marco del Decreto 1330 de 2019.</t>
  </si>
  <si>
    <t>X</t>
  </si>
  <si>
    <t>Plan Sectorial</t>
  </si>
  <si>
    <t xml:space="preserve"> Número de IES acompañadas en el fortalecimiento de los sistemas internos de aseguramiento de la calidad</t>
  </si>
  <si>
    <t>140A</t>
  </si>
  <si>
    <t>2.6.1. Fortalecimiento del Sistema de Aseguramiento de la Calidad</t>
  </si>
  <si>
    <t>2.6. Fortalecimiento del Sistema de Aseguramiento de la Calidad</t>
  </si>
  <si>
    <t>5. Alianza por la calidad y pertinencia de la educación y formación del talento humano</t>
  </si>
  <si>
    <t>Alianza por la calidad y pertinencia de la educación y formación del talento humano</t>
  </si>
  <si>
    <t>4.3. Asegurar el acceso igualitario de todos los hombres y las mujeres a una formación técnica, profesional y superior de calidad, incluida la enseñanza universitaria.</t>
  </si>
  <si>
    <t>Catálogos de Cualificaciones diseñados</t>
  </si>
  <si>
    <t>Sumatoria de catálogos diseñados (Economía Naranja/ Categoría 2 - “Industrias Culturales, Categoría 3 - "Creaciones Funcionales, Nuevos Medios y Software de Contenidos" y Construcción)</t>
  </si>
  <si>
    <t>Numero</t>
  </si>
  <si>
    <t>Número de Catálogos de Cualificaciones diseñados en sectores concertados en los pactos por el crecimiento y en la política de desarrollo productivo.</t>
  </si>
  <si>
    <t>5.1.2. Construcción de catálogos sectoriales</t>
  </si>
  <si>
    <t>5.1. Marco Nacional de Cualificaciones</t>
  </si>
  <si>
    <t>Planes recibidos</t>
  </si>
  <si>
    <t>Sumatoria de IES públicas que formulan o implementan Planes de Fomento a la Calidad</t>
  </si>
  <si>
    <t>PND-Trazadora 2020</t>
  </si>
  <si>
    <t>Instituciones de Educación Superior públicas con proyectos destinados al mejoramiento de los factores de alta calidad</t>
  </si>
  <si>
    <t>2.1.1. Fortalecimiento de la Educación Superior Pública</t>
  </si>
  <si>
    <t>2.1. Fortalecimiento de la Educación Superior pública</t>
  </si>
  <si>
    <t>2. Apuesta para impulsar una Educación Superior incluyente y de calidad</t>
  </si>
  <si>
    <t>Apuesta para impulsar una educación superior incluyente y de calidad</t>
  </si>
  <si>
    <t>N/A</t>
  </si>
  <si>
    <t>Documentos de estudios técnicos y diseños.</t>
  </si>
  <si>
    <t>Porcentaje de avance del proyecto de Infraestructura para la Universidad Autónoma Indígena Intercultural</t>
  </si>
  <si>
    <t>Porcentaje</t>
  </si>
  <si>
    <t>PAI</t>
  </si>
  <si>
    <t>Reporte de matricula Subdirección de Desarrollo Sectorial</t>
  </si>
  <si>
    <t>Sumatoria de número de estudiantes que están matriculados en  programas de educación virtual  y a distancia.</t>
  </si>
  <si>
    <t>Número de estudiantes en programas virtuales y a distancia</t>
  </si>
  <si>
    <t>2.5.1. Fomento de la innovación en la Educación Superior</t>
  </si>
  <si>
    <t xml:space="preserve">2.5. Innovación en la Educación Superior </t>
  </si>
  <si>
    <t>De acuerdo a los entregables definidos en los hitos</t>
  </si>
  <si>
    <t>Sumatoria de los hitos de la puesta en marchade las líneas de servicio del laboratorio virtual de innovación educativa en E.S</t>
  </si>
  <si>
    <t xml:space="preserve">Gestión </t>
  </si>
  <si>
    <t>Porcentaje de avance en la  puesta en marcha laboratorio virtual de innovación educativa en E.S</t>
  </si>
  <si>
    <t>% Avances MNC = (% de avance del Hito Diseño de la institucionalidad , gobernanza y sostenibilidad del MNC *13%)+(% de avance del Hito Unificación de la ruta metodológica para el diseño de cualificaciones*13%)+(% de avance de Hito Reglamentación del MNC *20%)+( % de avance Hito Implementación de la institucionalidad, gobernanza y sostenibilidad*  18%) + (% de avance de Hito Diseño de catálogos de cualificaciones en sectores priorizados *19%) +( % de avance hito Fomento de la oferta basada en Cualificaciones *17%)</t>
  </si>
  <si>
    <t>Mensual</t>
  </si>
  <si>
    <t>Resultado</t>
  </si>
  <si>
    <t>3866
3920</t>
  </si>
  <si>
    <t>Reglamentación e implementación del Marco Nacional de Cualificaciones (MNC)</t>
  </si>
  <si>
    <t>5.1.1. Institucionalidad, gobernanza y sostenibilidad del Marco Nacional de Cualificaciones</t>
  </si>
  <si>
    <t>Documento de la estrategia y lineamientos</t>
  </si>
  <si>
    <t>Suma de avances porcentuales según los hitos</t>
  </si>
  <si>
    <t>Porcentaje de avance en la construcción de lineamientos para atención de violencia contra la mujer en las IES</t>
  </si>
  <si>
    <t>4.3.5.  Pacto por la Equidad – Equidad para las Mujeres</t>
  </si>
  <si>
    <t>4.3. Compromisos del Plan Nacional de Desarrollo 2018-2022</t>
  </si>
  <si>
    <t>4. Educación Inclusiva e Intercultural</t>
  </si>
  <si>
    <t>Reporte IES</t>
  </si>
  <si>
    <t>IES con gestión = Sumatoria de IES con gestión para la ampliación de cupos en el período t</t>
  </si>
  <si>
    <t>1.A.15</t>
  </si>
  <si>
    <t>PND-Rrom</t>
  </si>
  <si>
    <t>Instituciones de educación superior públicas con gestión en los Consejos Superiores para ampliación de cupos para la población Rrom</t>
  </si>
  <si>
    <t>4.3.3. Pacto por la Equidad – Pueblos Rrom</t>
  </si>
  <si>
    <t>Reporte de las IES, seguimiento por SAGIES</t>
  </si>
  <si>
    <t>Sumatoria de Instituciones de Educación Superior con políticas de Educación Inclusiva e Intercultural definidas</t>
  </si>
  <si>
    <t xml:space="preserve">Producto </t>
  </si>
  <si>
    <t>E20</t>
  </si>
  <si>
    <t>F05</t>
  </si>
  <si>
    <t>Número de Instituciones de Educación Superior con políticas de Educación Inclusiva e Intercultural definidas</t>
  </si>
  <si>
    <t>4.2.2. Bienestar y permanencia</t>
  </si>
  <si>
    <t>4.2. Hacia un Sistema Educativo inclusivo de la Educación Inicial hasta la Superior</t>
  </si>
  <si>
    <t>Documento de la estrategia de acceso y permanencia con enfoque de género</t>
  </si>
  <si>
    <t>Porcentaje de avance en la implementación de la  estrategia de promoción, acceso y permanencia para la formación profesional de las mujeres en disciplinas no tradicionales para ellas formuladas e implementadas</t>
  </si>
  <si>
    <t>PMI</t>
  </si>
  <si>
    <t xml:space="preserve">Avance en la estrategia de promoción, acceso y permanencia para la formación profesional de las mujeres en disciplinas no tradicionales para ellas, formulada e implementada </t>
  </si>
  <si>
    <t xml:space="preserve">3.3. Promoción de trayectorias educativas en las zonas rurales </t>
  </si>
  <si>
    <t>3. Mas y mejor Educación Rural</t>
  </si>
  <si>
    <t>Más y mejor educación rural</t>
  </si>
  <si>
    <t xml:space="preserve">Reporte de programas diseñados, con ampliación de lugar de oferta en el marco de las acciones de fomento </t>
  </si>
  <si>
    <t xml:space="preserve">Sumatoria anual de programas nuevos, programas existentes con ampliación de cobertura o extensión en el nivel de formación técnico profesional, tecnológico y universitaria relacionados con el área de conocimiento de agronomía, veterinaria, zootecnia y  otras ciencias agrarias afines, así como los diferentes programas de formación ofertados en municipios rurales y rurales dispersos.   </t>
  </si>
  <si>
    <t>E3-E4-E5</t>
  </si>
  <si>
    <t>Nuevos programas de educación técnica, tecnológica y universitaria en áreas relacionadas con el desarrollo rural</t>
  </si>
  <si>
    <t>3.3.4. Acceso y permanencia en la Educación Superior rural</t>
  </si>
  <si>
    <t>N.D.</t>
  </si>
  <si>
    <t>Informes de avance de la implementación de la estrategia de Ruralidad</t>
  </si>
  <si>
    <t>Sumatoria de proyectos con oferta de educación en nodos de desarrollo rural.</t>
  </si>
  <si>
    <t>x</t>
  </si>
  <si>
    <t>Número de proyectos con oferta de Educación Superior en nodos de desarrollo Rural (énfasis municipios PDET)</t>
  </si>
  <si>
    <t>Planes de Fomento a la Calidad de las IES</t>
  </si>
  <si>
    <t>Sumatoria de proyectos en los planes de fomento con énfasis de regionalización y rural en IES Publicas</t>
  </si>
  <si>
    <t>Número de Instituciones de Educación Superior oficiales con énfasis rural en líneas de inversión de sus Planes de Fomento a la Calidad</t>
  </si>
  <si>
    <t>Reporte Anual de la Subdirección de Desarrollo Sectorial</t>
  </si>
  <si>
    <t>TTI  = (estudiantes de primer curso que provienen de zonas rurales matriculados en programas académicos de pregrado en el período t  / estudiantes matriculados en grado 11 en período t-1 que residen en zonas rurales) * 100</t>
  </si>
  <si>
    <t>E27</t>
  </si>
  <si>
    <t>PND</t>
  </si>
  <si>
    <t>Tasa de tránsito inmediato a la educación superior en zonas rurales</t>
  </si>
  <si>
    <t>Estudiantes en programas de maestría y doctorado = Sumatoria de estudiantes matriculados en IES en programas de maestría y doctorado en el período t</t>
  </si>
  <si>
    <t>E34</t>
  </si>
  <si>
    <t>Estudiantes matriculados en programas de maestría y doctorado</t>
  </si>
  <si>
    <t>2.7.1. Formación de capital humano de alto nivel</t>
  </si>
  <si>
    <t>2.7. Formación de capital humano de alto nivel</t>
  </si>
  <si>
    <t>Documentos  de seguimiento de cada una de las etapas</t>
  </si>
  <si>
    <t>Porcentaje de avance de acuerdo a los Siguientes Hitos:
1) Construcción del currículo 40% 
2) Formación de Formadores 20%  (Se ajusta a 0%)
3)Obtención de Registros Calificados 20% (Se ajusta a 60%) 
4)Inscripción y selección de estudiantes 20% (Se ajusta a 0%)</t>
  </si>
  <si>
    <t>Porcentaje de avance en la implementación del piloto modalidad dual</t>
  </si>
  <si>
    <t>2.4.2. Favorecimiento de la pertinencia, inclusión laboral y desarrollo productivo</t>
  </si>
  <si>
    <t>2.4. Fortalecimiento de la Educación Técnica y Tecnológica</t>
  </si>
  <si>
    <t>Apuesta para impulsar una educación
superior incluyente y de calidad</t>
  </si>
  <si>
    <t>Sumatoria  de estudiantes en programas TyT en IES y Programas Acreditados</t>
  </si>
  <si>
    <t xml:space="preserve">Número de estudiantes en programas TyT en IES y Programas Acreditados 
</t>
  </si>
  <si>
    <t>2.4.1. Identidad y reconocimiento de la educación T&amp;T</t>
  </si>
  <si>
    <t>De acuerdo a los hitos definidos</t>
  </si>
  <si>
    <t>Sumatoria de ponderados de hitos</t>
  </si>
  <si>
    <t>Porcentaje de avance de la estrategia para promover a Colombia como destino académico y científico</t>
  </si>
  <si>
    <t>2.8.1. Internacionalización de las Instituciones de Educación Superior</t>
  </si>
  <si>
    <t>2.8. Internacionalización de la Educación Superior</t>
  </si>
  <si>
    <t>Mantenimiento</t>
  </si>
  <si>
    <t>Porcentaje de avance en el proceso de soporte, actualización, mejoramiento e integración de los sistemas de información de educación superior</t>
  </si>
  <si>
    <t>6.1.3. Gobierno digital y sistemas de información</t>
  </si>
  <si>
    <t>6.1. Fortalecimiento de la capacidad de gestión y liderazgo del Ministerio</t>
  </si>
  <si>
    <t>6. Desarrollo de capacidades para una gestión moderna del sector educativo</t>
  </si>
  <si>
    <t>Eficiencia y desarrollo de capacidades para una gestión moderna del sector educativo</t>
  </si>
  <si>
    <t>Subdirección de Desarrollo Sectorial</t>
  </si>
  <si>
    <t xml:space="preserve">Direccionamiento estratégico y planeación </t>
  </si>
  <si>
    <t>Porcentaje de avance el proceso de revisión y mejoramiento conceptual de los sistemas de información y fortalecimiento de la analítica</t>
  </si>
  <si>
    <t>De acuerdo a la cantidad de documentos generados</t>
  </si>
  <si>
    <t>Sumatoria de documentos generados</t>
  </si>
  <si>
    <t>Número de documentos técnicos y de análisis sectorial de educación superior</t>
  </si>
  <si>
    <t>2.3.1. Mejora de la cobertura de Educación Superior</t>
  </si>
  <si>
    <t xml:space="preserve">2.3. Acceso, permanencia y graduación en la Educación Superior </t>
  </si>
  <si>
    <t xml:space="preserve">Porcentaje de avance en el proceso de producción y publicación de la información estadística del sector </t>
  </si>
  <si>
    <t>Porcentaje de avance en el proceso de distribución y asignación de recursos para las IES públicas.</t>
  </si>
  <si>
    <t>Informes desde ICETEX</t>
  </si>
  <si>
    <t>Suma de los beneficiarios renovados en los fondos NO poblacionales (Mejores Bachilleres, Mejores Saber PRO, Ser Pilo Paga, Omaira, DIH, Luis Robles, Ciudadanos de Paz, Hipólita)</t>
  </si>
  <si>
    <t>Número de beneficiarios renovados en Fondos NO poblacionales (excluye Generación E)</t>
  </si>
  <si>
    <t>4.3.4. Pacto por la Equidad – Población con Discapacidad</t>
  </si>
  <si>
    <t>Incremento porcentual anual = ((Beneficiarios año t - Beneficiarios año t-1) / Beneficiarios año t-1) * 100</t>
  </si>
  <si>
    <t>1.A.1</t>
  </si>
  <si>
    <t>Porcentaje de incremento anual de beneficiarios del Fondo especial para el pueblo Rrom (créditos educativos)</t>
  </si>
  <si>
    <t>3. Educación Inclusiva e Intercultural</t>
  </si>
  <si>
    <t>Gestión con valores para resultados</t>
  </si>
  <si>
    <t>Suma de los nuevos beneficiarios adjudicados en los fondos NO poblacionales (Mejores Bachilleres, Mejores Saber PRO, Omaira, DIH, Luis Robles, Ciudadanos de Paz, Hipólita)</t>
  </si>
  <si>
    <t>Número de beneficiarios adjudicados en Fondos NO poblacionales determinados por Ley (excluye Generación E)</t>
  </si>
  <si>
    <t>4.3.2. Pacto por la Equidad – Comunidades Negras, Afrocolombianas, Raizales y Palanqueras (NARP)</t>
  </si>
  <si>
    <t>Suma de los beneficiarios renovados en los fondos poblacionales (Indígenas, Comunidades Negras, Rrom, Víctimas y Discapacidad)</t>
  </si>
  <si>
    <t>E3-E5-E27</t>
  </si>
  <si>
    <t>F08</t>
  </si>
  <si>
    <t>Número de beneficiarios renovados en los fondos poblacionales</t>
  </si>
  <si>
    <t>Suma de los nuevos beneficiarios adjudicados en los fondos poblacionales (Indígenas, Comunidades Negras, Rrom, Víctimas y Discapacidad)</t>
  </si>
  <si>
    <t>Número de beneficiarios adjudicados en los fondos poblacionales</t>
  </si>
  <si>
    <t>Suma de los estudiantes con créditos Icetex que son beneficiarios de subsidios de tasa o sostenimiento o de condonaciones del 25%  o como mejores Saber PRO.</t>
  </si>
  <si>
    <t>Número de beneficiarios de subsidios y condonaciones de créditos otorgados a través del Icetex</t>
  </si>
  <si>
    <t>2.2.2. Financiamiento de la Educación Superior</t>
  </si>
  <si>
    <t>2.2. Financiamiento de la Educación Superior</t>
  </si>
  <si>
    <t>Reportes de seguimiento por el equipo de gestión de Generación E</t>
  </si>
  <si>
    <t>Sumatoria de beneficiarios de créditos condonables en educación técnica profesional, tecnológica y universitaria otorgados a la población rural con condiciones socioeconómicas vulnerables de municipios PDET, incluyendo personas con discapacidad.</t>
  </si>
  <si>
    <t>Becas con créditos condonables en educación técnica, tecnológica y universitaria otorgadas a la población de municipios PDET, incluyendo personas con discapacidad</t>
  </si>
  <si>
    <t xml:space="preserve">Sumatoria de beneficiarios de créditos condonables en educación técnica profesional, tecnológica y universitaria otorgados a la población rural con condiciones socioeconómicas vulnerables, incluyendo personas con discapacidad.
Variable de medición:
Se hará medición al número de créditos condonables para la formación en programas del nivel técnico profesional, tecnológico y universitario otorgados (los cuales pueden ser condonables si el beneficiario cumple con los requisitos de condonación específicos) que sean asignados a la población proveniente de municipios rurales y rurales dispersos, y que cuente con condiciones socioeconómicas vulnerables reconocidas a través de la ficha SISBEN (incluyendo personas con discapacidad). 
La información para construir este indicador, será extraída de las bases de datos de créditos adjudicados del Instituto Colombiano de Crédito Educativo y Estudios Técnicos en el Exterior (ICETEX) quien es la institución encargada del manejo de los diferentes fondos para el apoyo a la demanda de programas de formación en los niveles de educación superior. </t>
  </si>
  <si>
    <t>Becas con créditos condonables en educación técnica, tecnológica y universitaria otorgadas a la población rural más pobre, incluyendo personas con discapacidad</t>
  </si>
  <si>
    <t>Informes de estrategia de educación rural</t>
  </si>
  <si>
    <t>Variable de medición
Número de nuevos cupos en educación superior para municipios PDET:  Se entiende como nuevo cupo, la diferencia entre la matrícula atendida en el nivel técnico, tecnológico y universitario en municipios PDET para el año de observación y  la matrícula en el nivel técnico, tecnológico y universitario en municipios PDET del año inmediatamente anterior al del período de observación. 
NcESp = Nuevos cupos en educación técnica, tecnológica, y universitario, habilitados en municipios PDET
MESpt= Matrícula en educación superior en el nivel técnico, tecnológico, y universitario en municipios PDET en el año de observación.
MES pt-1 = Matrícula en educación superior en el nivel técnico, tecnológico, y universitario en municipios PDET para el año inmediatamente anterior al del período de observación.
n = Cuenta desde el primer cupo hasta el último cupo generado en el año de observación.
t = año de observación
t-1= año inmediatamente anterior al del período de observación.</t>
  </si>
  <si>
    <t>Nuevos cupos en educación técnica, tecnológica, y superior, habilitados en municipios del programa de desarrollo con Enfoque territorial PDET</t>
  </si>
  <si>
    <t>Variable de medición
Número de nuevos cupos en educación superior para la zona rural:  Se entiende como nuevo cupo, la diferencia entre la matrícula atendida en el nivel técnico, tecnológico y universitario en la zona rural y  la matrícula proveniente de la zona rural atendida en municipios intermedios en el año de observación, menos la matrícula en el nivel técnico, tecnológico y universitario en la zona rural y  la matrícula proveniente de la zona rural atendida en municipios intermedios del año inmediatamente anterior al del período de observación. 
NcESr = Nuevos cupos en educación técnica, tecnológica, y universitario, habilitados en la zona rural
MESrt= Matrícula en educación superior en el nivel técnico, tecnológico, y universitario en la zona rural, más la matrícula proveniente de la zona rural atendida en municipios intermedios para el periodo en observación
MES rt-1 = Matrícula en educación superior en el nivel técnico, tecnológico, y universitario en la zona rural, más la matrícula proveniente de la zona rural atendida en municipios intermedios para el año inmediatamente anterior al del período de observación.
n = Cuenta desde el primer cupo hasta el último cupo generado en el año de observación.
t = año de observación
t-1= año inmediatamente anterior al del período de observación.</t>
  </si>
  <si>
    <t>Nuevos cupos en educación técnica, tecnológica, y superior, habilitados en zonas rurales</t>
  </si>
  <si>
    <t>Generación E (excelencia) = Sumatoria de estudiantes matriculados en IES acreditadas en alta calidad en el período t beneficiarios del componente de excelencia de Generación E</t>
  </si>
  <si>
    <t>Estudiantes de alto rendimiento académico y bajos ingresos beneficiados por el componente de excelencia de Generación E</t>
  </si>
  <si>
    <t>Generación E (equidad) = Sumatoria de estudiantes de Generación E - Sumatoria de estudiantes beneficiarios del componente de excelencia de Generación E en el periodo t</t>
  </si>
  <si>
    <t>Estudiantes beneficiados por el componente de equidad de Generación E</t>
  </si>
  <si>
    <t>Reportes anuales Subdirección de Desarrollo Sectorial</t>
  </si>
  <si>
    <t>TD período = (Desertores período t / matrícula período t-2) * 100</t>
  </si>
  <si>
    <t>Reducción</t>
  </si>
  <si>
    <t>Tasa de deserción anual en programas universitarios</t>
  </si>
  <si>
    <t>Tasa de Cobertura Bruta educación superior = (Matriculados en programas de pregrado / Población entre 17 y 21 años) x 100</t>
  </si>
  <si>
    <t>Tasa de cobertura en educación superior</t>
  </si>
  <si>
    <t>Soportes de conceptos y pronunciamientos técnicos</t>
  </si>
  <si>
    <t xml:space="preserve">Suma de proyectos de Infraestructura con acompañamiento.
</t>
  </si>
  <si>
    <t>Número de proyectos de infraestructura Física en IES publicas y privadas acompañados en su formulación y estructuración susceptibles de ser financiados con regalías y con tasa compensada FINDETER</t>
  </si>
  <si>
    <t>Porcentaje de avance en el proceso de revisión integral de fuentes y usos de los recursos de las Instituciones de Educación Superior públicas</t>
  </si>
  <si>
    <t>De acuerdo a lo entregables definidos en los hitos</t>
  </si>
  <si>
    <t>Sumatoria del ponderado de los hitos definidos</t>
  </si>
  <si>
    <t>Porcentaje de avance en la ejecución de los Planes de Fomento a la Calidad</t>
  </si>
  <si>
    <t>(A/B)*100
A= Número de solicitudes de convalidaciones finalizadas en menor tiempo establecido en la Resolución 10687 de 2019
B= Número de  solicitudes de convalidaciones finalizadas</t>
  </si>
  <si>
    <t>Porcentaje de trámites de convalidaciones atendidos en menor tiempo al establecido en la Resolución 10687 de 2019</t>
  </si>
  <si>
    <t>2.6.4. Mejoramiento del Subsistema de Convalidaciones</t>
  </si>
  <si>
    <t>Subdirección de Aseguramiento de la Calidad para la Educación Superior</t>
  </si>
  <si>
    <t>Dirección de Calidad para la Educación Superior</t>
  </si>
  <si>
    <t>(A/B)*100
A= Número de solicitudes de RC finalizadas en menor tiempo establecido en el Decreto 1330 de 2019
B= Número de  solicitudes de RC finalizadas</t>
  </si>
  <si>
    <t>Porcentaje de trámites de RC atendidos en menor tiempo establecido en el Decreto 1330 de 2019</t>
  </si>
  <si>
    <t>2.6.1. Potenciar y continuar fortaleciendo el Sistema de Aseguramiento de la Calidad</t>
  </si>
  <si>
    <t xml:space="preserve">Informes de visita de verificacion de las condiciones de calidad a los programas de derecho ofertados y desarrollados por IES no acreditadas .- Archivo de la Subdirección de Inspección y Vigilancia </t>
  </si>
  <si>
    <t xml:space="preserve">Fórmula= (A/B)*100
A= Numero de visitas adelantadas a los programas de derecho ofertados y desarrollados por IES no acreditadas
B= Número de programas de derecho ofertados y desarrollados por IES no acreditadas </t>
  </si>
  <si>
    <t>Porcentaje de visitas administrativas realizadas a programas de derecho de IES no acreditadas</t>
  </si>
  <si>
    <t>2.6.5. Fortalecimiento de las acciones preventivas y de vigilancia</t>
  </si>
  <si>
    <t>Subdirección de Inspección y Vigilancia</t>
  </si>
  <si>
    <t>Actos administrativos de las investigaciones en etapa preliminar que impulsen a la siguiente etapa del procedimiento y  la radicación informes finales de las investigaciones en etapas posteriores a investigación preliminar.</t>
  </si>
  <si>
    <t xml:space="preserve"> ((A / B)+(C / D)) * 100
A=Sumatoria de actos administrativos proferidos dentro de las investigaciones iniciadas a 31 de diciembre de 2019 en etapa preliminar.
B=Línea base de investigaciones en etapa preliminar a corte de diciembre 31 de 2019.
C=Sumatoria de informes finales radicados en el marco de las investigaciones iniciadas a 31 de diciembre de 2019 en etapas posteriores a la investigación preliminar.
D=Línea base de investigaciones en etapas posteriores a la investigación preliminar a corte de diciembre 31 de 2019.</t>
  </si>
  <si>
    <t>Porcentaje de  investigaciones administrativas abiertas, gestionadas.</t>
  </si>
  <si>
    <t>Procedimiento elaborado</t>
  </si>
  <si>
    <t xml:space="preserve">Fórmula= A+B+C+D
A= Protocolos establecidos para la publicación periódica de información con el fin de que el portal se mantenga activo y dar mayor difusión a los procesos y actividades de CNA.
B= Nueva estructura del portal web diseñada e implementada, acorde con los parámetros definidos por Gobierno en Línea.
C=Eventos programados por el CNA, desarrollados.
D=IES atendidas de acuerdo con demanda </t>
  </si>
  <si>
    <t>PAI-Trazadora 2020</t>
  </si>
  <si>
    <t>Porcentaje de avance en la implementación de Estrategias Pedagógicas de Apropiación del nuevo modelo de acreditación de Alta Calidad</t>
  </si>
  <si>
    <t>Fórmula= A+B
A= Acuerdo del CESU por el cual se actualiza el modelo de acreditación en alta calidad, firmado
B= Elaboración, actualización y publicación de las guías de procedimiento y los correspondientes formatos, finalizado.</t>
  </si>
  <si>
    <t>Porcentaje de avance en el ajuste funcional y operativo necesario para la implementación del Acuerdo del CESU que actualiza el modelo de acreditación</t>
  </si>
  <si>
    <t xml:space="preserve">Cumplimiento de las acciones definidas en la hoja de ruta del proceso </t>
  </si>
  <si>
    <t>Fórmula= A+B+C
A= Planear y llevar a cabo el estudio de percepción con los diferentes actores del Sistema Nacional de Acreditación, con el fin de copnsolidar información vital a incorporar al informe de autoeveluación con fines de renovación de la certificación internaional ante INQAAHE. 
B= Desarrollar el 50% de las actividades definidas en la hoja de ruta necesaria para la preparación del CNA al proceso de Reconocimiento ante la World Federation for Medical Education (WFME).
C= Desarrollo del 50% de la convocatoria de acreditación internacional en el marco de ARCUSUR 2019-2020:  implementación de los procesos de acreditación para programas de disciplinas nuevas y segundos ciclos de disciplinas que ya se han sometido al proceso, según términos de referencia en proceso de definición.</t>
  </si>
  <si>
    <t>Porcentaje de avance en la estrategia de Internacionalización del Sistema Nacional de Acreditación SNA</t>
  </si>
  <si>
    <t>NA</t>
  </si>
  <si>
    <t>Informe de implementación del Modelo integrado de formación, evaluación, retroalimentación y seguimiento al desempeño de los pares académicos de acreditación.</t>
  </si>
  <si>
    <t xml:space="preserve">Fórmula= A+B+C
A. Segunda cohorte de formación integral 2020 de 100 pares de acreditación, desarrollada.
B. Banco de Pares depurado y ampliado a través de la actualización de información de los pares formados y la implementación del modelo de gestión integral de evaluación de pares académicos de acreditación en SACES (tercera etapa).
C. Identificación de ajustes de los módulos actuales y/o identificación del diseño de nuevos módulos del curso de pares académicos de Acreditación, realizados acorde con la actualización de los Lineamientos  de Acreditación. </t>
  </si>
  <si>
    <t>Porcentaje de avance en la implementación del Modelo integrado de formación, evaluación, retroalimentación y seguimiento al desempeño de los pares académicos de acreditación.</t>
  </si>
  <si>
    <t>Informe de seguimiento</t>
  </si>
  <si>
    <t>A + B + C +D.
A=Contratación de una firma para la elaboración de un mecanismo de alertas tempranas para monitorear las IES en aspectos contables y financieros.
B= Elaborar un mecanismo de alertas tempranas para monitorear las IES en aspectos contables y financieros.
C=Generar el primer reporte de alertas tempranas a partir del mecanismo elaborado.
D=Implementar el acompañamiento a IES en actividades de socialización y actualización sobre la normativa que rige la educación superior en Colombia, con base en el reporte de alertas.</t>
  </si>
  <si>
    <t xml:space="preserve">Porcentaje de avance en el diseño e implementación de una estrategia para la correcta conservacion y destinación de bienes y rentas de las IES </t>
  </si>
  <si>
    <t>Tabla de seguimiento de indicador con las medidas impuestas</t>
  </si>
  <si>
    <t>A/B * 100
A= Número Total de Medidas gestionadas con corte al periodo evaluado
B=Número Total de Medidas Vigentes al corte del periodo evaluado</t>
  </si>
  <si>
    <t>Plan Sectorial-Trazadora 2020</t>
  </si>
  <si>
    <t>Porcentaje de medidas preventivas y/o de vigilancia especial en IES gestionadas.</t>
  </si>
  <si>
    <t>Informe de avance en la definición e implementación de un nuevo modelo de convalidaciones y de su nueva plataforma tecnológica</t>
  </si>
  <si>
    <t xml:space="preserve">A+B+C=66%
A. Elaborar los insumos para el diseño de las piezas comunicativas de socialización del nuevo proceso y nueva resolución de convalidación de títulos de educación superior en Colombia
B. Poner a disposición de los ciudadanos instrumentos de consulta de los sistemas educativos del mundo (guías y documentos paso a paso)
C. Implementar espacios pedagógicos de apropiación del trámite de convalidaciones con los diferentes actores </t>
  </si>
  <si>
    <t>Porcentaje de avance en la definición e implementación de un nuevo modelo de convalidaciones y de su nueva plataforma tecnológica</t>
  </si>
  <si>
    <t>Reporte de segumiento a las solicitudes de convalidaciones radicadas</t>
  </si>
  <si>
    <t>(A/B)*100
A= Número de solicitudes de convalidaciones atendidas
B= Número de solicitudes de convalidaciones radicadas
Donde B incluye el rezago de la vigencia anterior + las solicitudes radicadas en la vigencia actual</t>
  </si>
  <si>
    <t>mensual</t>
  </si>
  <si>
    <t>Porcentaje de solicitudes de convalidaciones atendidas</t>
  </si>
  <si>
    <t>Publicación de documentos de calidad en el Sistema Integrado de Gestión</t>
  </si>
  <si>
    <t>Fórmula= A+B+C
A= Implementación de la plataforma tecnologica para atender el trámite de registro calificado. 40%
B= Lineamientos, procedimientos definidos para la atnción de los trámites en las diferentes etapas. 40%.
C= Formulación y apropiación de 5 resoluciones especificas relacionadas con el decreto 1330. 20%.</t>
  </si>
  <si>
    <t>trimestral</t>
  </si>
  <si>
    <t>Porcentaje de avance en el ajuste funcional y operativo necesario para la implementación del Decreto 1330 de 2019</t>
  </si>
  <si>
    <t>Reporte de segumiento por etapas a las solicitudes de registro calificado radicadas por las IES en SACES</t>
  </si>
  <si>
    <t>(A/B)*100
A= Número de solicitudes atendidas
B= Número de solicitudes radicadas
Donde B incluye el rezago de la vigencia anterior + las solicitudes radicadas en la vigencia actual</t>
  </si>
  <si>
    <t>Porcentaje de solicitudes atendidas de registro calificado radicadas por las Instituciones de Educación Superior</t>
  </si>
  <si>
    <t>Base de datos del Banco de Pares, consolidada y operando en el nuevo SACES.</t>
  </si>
  <si>
    <t>A+B+C
A= Depuración de la Base de Datos de Pares contra la Base de Datos de la Registraduría Nacional del Estado Civil (30%)
B=Actualización de la Base de Datos del Banco de Pares en el SACES (30%)
C= Publicación del Acto Administrativo de Pares (40%)</t>
  </si>
  <si>
    <t>Porcentaje de avance en la conformación del banco de pares</t>
  </si>
  <si>
    <t>Informe de avance</t>
  </si>
  <si>
    <t>Fórmula= A+B+C
A= Matriz de análisis de artículación, actividades a desarrollar 2020.
B= Propuesta de lineamientos estratégicos artículación actores del SAC.
C=Propuesta reglamentaria de la comisión permanente.</t>
  </si>
  <si>
    <t>Porcentaje de avance en la estrategia de articulación de los actores del SAC y órganos de asesoría (CONACES-CESU-CNA-COMISIÓN PERMANENTE)</t>
  </si>
  <si>
    <t xml:space="preserve">Documento del Subsistema de Movilidad Educativa y Formativa </t>
  </si>
  <si>
    <t>Fórmula= A+B+C+D+E
A. Definición línea de base. 
B. Diseño de la propuesta del esquema de movilidad educativa y formativa con referentes internacionales.
C. Socializar y validar con el sector los objetivos y resultados esperados del esquema. 
D. Pilotaje del modelo con Instituciones de Educación y de Formación en el país.</t>
  </si>
  <si>
    <t>Porcentaje de avance en la definición del Subsistema de Movilidad Educativa y Formativa</t>
  </si>
  <si>
    <t>5.2. Movilidad educativa y formativa</t>
  </si>
  <si>
    <t>Informe de avance en la elaboración del Marco de Referencia para la internacionalización de la Educación Superior</t>
  </si>
  <si>
    <t>A+B+C+D
A. Firma del contrato/convenio externo
B. Construcción del Marco de Referencia de la Internacionalización de la Educación Superior
C. Construcción del documento de Estrategias para la gestión de la Internacionalización para las IES
D. Publicación y socialización de los referentes</t>
  </si>
  <si>
    <t>Porcentaje de avance en la elaboración del Marco de Referencia para la internacionalización de la Educación Superior</t>
  </si>
  <si>
    <t xml:space="preserve">Documento proceso implementado </t>
  </si>
  <si>
    <t>A+B+C+D
A. Construcción de Documento técnico 
B. Cotización y estudio del sector
C. Proceso de Contratación/Licitación Publica
D. Adjudicación del contrato</t>
  </si>
  <si>
    <t xml:space="preserve">Porcentaje de avance en el diseño y desarrollo del Nuevo sistema de información para el sistema de aseguramiento de la calidad </t>
  </si>
  <si>
    <t>Informe de avance del diseño, pilotaje e implementación de las líneas de acción de la Red de Conocimiento del Sistema de Aseguramiento de la Calidad SACES</t>
  </si>
  <si>
    <t>A+B+C+D
A= Formalización del contrato interadministrativo 5%
B= Eventos de capacitación a los actores del SAC realizados 25%
C= Nuevos módulos de formación desarrollados 35%  
D= Formación y certificación de pares e integrantes de la CONACES 35%</t>
  </si>
  <si>
    <t xml:space="preserve">Porcentaje de avance en el diseño e implementación de la red de conocimiento de SACES </t>
  </si>
  <si>
    <t>2.6.3. Implementación de la Red del Sistema de Aseguramiento de la Calidad</t>
  </si>
  <si>
    <t>Iniciativas reglamentarias y regulatorias construidas</t>
  </si>
  <si>
    <t xml:space="preserve">Sumatoria de Iniciativas reglamentarias y regulatorias para la educación superior, construidas con los mecanismos legales pertinentes </t>
  </si>
  <si>
    <t>Reglamentación para el sistema de aseguramiento expedido</t>
  </si>
  <si>
    <t>2.6.2. Consolidación del marco normativo</t>
  </si>
  <si>
    <t>Indicador compuesto que mide el avance de acuerdo con: i) Reglamentación para el sistema de
aseguramiento expedido (RE) , ii) avance en la implementación de la Red de Conocimiento - SACES
(RC) y iii) avance en el diseño y desarrollo del Nuevo sistema de información (SI)
Metodología de
Medición:
Fórmula de
cálculo:
SAC = (RE* 0,35) + (RC * 0,15) + (SI * 0,5)</t>
  </si>
  <si>
    <t>Reglamentación del sistema de aseguramiento de la calidad de la educación superior e implementación de una nueva plataforma tecnológica</t>
  </si>
  <si>
    <t>Sumatoria de Secretarías de Educación certificadas con alimentación escolar rural contratada</t>
  </si>
  <si>
    <t>Secretarías de Educación Certificadas con alimentación escolar rural contratada</t>
  </si>
  <si>
    <t>PAE</t>
  </si>
  <si>
    <t>3.2.1. Fortalecimiento de la capacidad territorial para la atención integral en la ruralidad</t>
  </si>
  <si>
    <t xml:space="preserve">3.2. Desarrollo de capacidades rurales </t>
  </si>
  <si>
    <t>4.2. De aquí a 2030, asegurar que todas las niñas y todos los niños tengan acceso a servicios de atención y desarrollo en la primera infancia y educación preescolar de calidad, a fin de que estén preparados para la enseñanza primaria.</t>
  </si>
  <si>
    <t>Unidad Administrativa Especial PAE</t>
  </si>
  <si>
    <t>UaPAE</t>
  </si>
  <si>
    <t xml:space="preserve">Capítulo de alimentación diferencial  formulado y concertado con las comunidades NARP  en la política de alimentación escolar </t>
  </si>
  <si>
    <t>1.2.4. Alimentación Escolar</t>
  </si>
  <si>
    <t xml:space="preserve">1.2. Bienestar y permanencia </t>
  </si>
  <si>
    <t>Capitulo de Indigenas</t>
  </si>
  <si>
    <t>4.1. De aquí a 2030, asegurar que todas las niñas y todos los niños terminen la enseñanza primaria y secundaria, que ha de ser gratuita, equitativa y de calidad y producir resultados de aprendizaje pertinentes y efectivos.</t>
  </si>
  <si>
    <t xml:space="preserve">Número de Entidades Territoriales asistidas técnicamente para la implementación de la resolución 018858 de 11 de diciembre de 2018 / Número Total de Entidades Territoriales priorizadas </t>
  </si>
  <si>
    <t>PND-INDÍGENAS</t>
  </si>
  <si>
    <t>Porcentaje de Entidades Territoriales asistidas técnicamente para la implementación de la resolución 018858 de 11 de diciembre de 2018</t>
  </si>
  <si>
    <t>Reporte realizado por las ET en el sistema integrado de matricula SIMAT</t>
  </si>
  <si>
    <t>Beneficiarios PAE = Sumatoria de estudiantes beneficiarios del PAE en las Entidades Territoriales Certificadas en el año en todas las modalidades de atención PAE Rural</t>
  </si>
  <si>
    <t>Estudiantes beneficiarios del nuevo Programa de Alimentación Escolar en zonas rurales</t>
  </si>
  <si>
    <t>Beneficiarios PAE = Sumatoria de estudiantes beneficiarios del PAE en las Entidades Territoriales Certificadas en el año en todas las modalidades de atención</t>
  </si>
  <si>
    <t>Estudiantes beneficiarios del nuevo Programa de Alimentación Escolar</t>
  </si>
  <si>
    <t>Brindar una educación con calidad y fomentar la permanencia en la educación inicial, preescolar, básica y media</t>
  </si>
  <si>
    <t>Estrategia de acceso a medios digitales y tecnológicos diseñada e implementada para niños, niñas y jóvenes de comunidades negras, afrocolombianas, raizal y palenqueras en condición de discapacidad y con talentos excepcionales</t>
  </si>
  <si>
    <t xml:space="preserve">Flujo </t>
  </si>
  <si>
    <t>Estrategia de acceso a medios digitales y tecnológicos diseñada e implementadas para niños, niñas y jóvenes de comunidades negras, afrocolombianas, raizal y palenqueras en condición de discapacidad y con talentos excepcionales</t>
  </si>
  <si>
    <t>4.2.4. Calidad para todos</t>
  </si>
  <si>
    <t xml:space="preserve">D. Capítulo de comunidades  negras, afrocolombianas, raizales y palenqueras </t>
  </si>
  <si>
    <t xml:space="preserve">4.5. De aquí a 2030, eliminar las disparidades de género en la educación y asegurar el acceso igualitario a todos los niveles de la enseñanza y la formación profesional para las personas vulnerables, incluidas las personas con discapacidad, los pueblos indígenas y los niños en situaciones de vulnerabilidad. </t>
  </si>
  <si>
    <t>Oficina de Innovación Educativa con Uso de Nuevas Tecnologías</t>
  </si>
  <si>
    <t>VPBM</t>
  </si>
  <si>
    <t>Base de datos</t>
  </si>
  <si>
    <t>Sumatoria de  Secretarías de educación acompañadas</t>
  </si>
  <si>
    <t>TD</t>
  </si>
  <si>
    <t>Número Secretarías de educación acompañadas en el marco de las iniciativas y estrategias  para fomentar la Innovación Educativa de cara a promover transformación digital</t>
  </si>
  <si>
    <t>1. Apuesta por el desarrollo integral desde la Educación Inicial y hasta la Educación Media</t>
  </si>
  <si>
    <t>Aumentar de manera sostenida el Índice Anual de Desempeño Institucional</t>
  </si>
  <si>
    <t>Gestión del conocimiento y la Innovación</t>
  </si>
  <si>
    <t>Sumatoria de docentes, directivos docentes, y estudiantes formados</t>
  </si>
  <si>
    <t>Número de docentes, directivos docentes, y estudiantes beneficiados en el marco de las iniciativas y estrategias  para fomentar la Innovación Educativa de cara a promover transformación digital</t>
  </si>
  <si>
    <t>Inventario - Metadatos</t>
  </si>
  <si>
    <t xml:space="preserve">Sumatoria de contenidos educativos gestionados, publicados y dinamizados </t>
  </si>
  <si>
    <t xml:space="preserve">Número de contenidos educativos gestionados, publicados y dinamizados </t>
  </si>
  <si>
    <t>Modelo de monitoreo y evaluación</t>
  </si>
  <si>
    <t xml:space="preserve">Porcentaje de avance en el cumplimiento del diseño del modelo </t>
  </si>
  <si>
    <t>TPA</t>
  </si>
  <si>
    <t xml:space="preserve">Modelo de monitoreo y evaluación diseñado e implementado: Diseño del índice Multivariado de Innovación Educativa </t>
  </si>
  <si>
    <t xml:space="preserve">Informe con las acciones de articulación y fortalecimiento </t>
  </si>
  <si>
    <t>Porcentaje de avance en la ejecución de la estrategia de articulación y fortalecimiento</t>
  </si>
  <si>
    <t>TD/PND</t>
  </si>
  <si>
    <t>Articulación del ecosistema de innovación educativa: Fortalecimiento de los Centros de Innovación Educativa como nodos articuladores del ecosistema de innovación educativa</t>
  </si>
  <si>
    <t>Informe de ejecución de la convocatoria para la vigencia 2020</t>
  </si>
  <si>
    <t>Porcentaje de avance en el cumplimiento de la ejecución de la convocatoria RED</t>
  </si>
  <si>
    <t>Fortalecimiento de las capacidades de investigación de docentes de educación preescolar, básica y media en la producción de recursos educativos digitales – RED.</t>
  </si>
  <si>
    <t xml:space="preserve">Informe de ejecución de la estrategia </t>
  </si>
  <si>
    <t>Porcentaje de avance en el cumplimiento de la ejecución de la estrategia</t>
  </si>
  <si>
    <t xml:space="preserve">Mantenimiento </t>
  </si>
  <si>
    <t>Estrategia pedagógica implementada en Talento Digital e Industrias Culturales y Creativas.</t>
  </si>
  <si>
    <t>Informe de ejecución del laboratorio de innovación</t>
  </si>
  <si>
    <t>Estrategia de fomento a la Innovación interna para el sector educativo a través de la puesta en marcha del laboratorio de innovación MEN TERRITORIO CREATIVO</t>
  </si>
  <si>
    <t>Documento con el diseño e implementación del ecosistema</t>
  </si>
  <si>
    <t>Ecosistema digital diseñado e implementado</t>
  </si>
  <si>
    <t xml:space="preserve">Base de datos </t>
  </si>
  <si>
    <t>Sumatoria de instituciones educativas beneficiadas</t>
  </si>
  <si>
    <t>Número de instituciones educativas beneficiadas en el marco de las iniciativas y estrategias  para fomentar la Innovación Educativa de cara a promover transformación digital</t>
  </si>
  <si>
    <t>FALTA META 2020</t>
  </si>
  <si>
    <t>Estrategia para fomentar el acceso de las comunidades NARP a servicios de educación inicial diseñada y en fase de implementación</t>
  </si>
  <si>
    <t>Estrategia para fomentar el acceso de las comunidades NARP a servicios de educación inicial diseñada e implementada</t>
  </si>
  <si>
    <t xml:space="preserve">6.2.3. Sistema de Gestión de la Calidad de la Educación Inicial </t>
  </si>
  <si>
    <t>6.2. Fortalecimiento de las competencias de las Entidades Territoriales Certificadas</t>
  </si>
  <si>
    <t>Dirección de Primera Infancia</t>
  </si>
  <si>
    <t>Reporte SIPI</t>
  </si>
  <si>
    <t>Sumatoria de unidades o sedes de la educación inicial públicos y privados registrados con procesos de acompañamiento técnico en educación inicial y preescolar</t>
  </si>
  <si>
    <t>Número de unidades o sedes de Educación Inicial públicos y privados registrados con procesos de acompañamiento técnico en Educación Inicial y Preescolar</t>
  </si>
  <si>
    <t>educación inicial de calidad para el desarrollo integral</t>
  </si>
  <si>
    <t>Subdirección de Calidad</t>
  </si>
  <si>
    <t>Reporte SSDIPI</t>
  </si>
  <si>
    <t>(Número de niños y niñas de 0 a 6 años  de zonas rurales con acuerdos colectivos para la sustitución de cultivos de uso ilícito, con 6 o más atenciones priorizadas cumplidas /  Total de niños de 0 a 6 años de las zonas rurales con acuerdos colectivos para la sustitución de cultivos de uso ilícito, reportados al Sistema de Seguimiento al Desarrollo Integral a la Primera Infancia - SSDIPI) *100</t>
  </si>
  <si>
    <t>Porcentaje de niñas y niños en primera infancia que cuentan con atención integral en zonas rurales con acuerdos colectivos para la sustitución de cultivos de uso ilícito.</t>
  </si>
  <si>
    <t>3.3.1. Atención integral en Educación Inicial y básica</t>
  </si>
  <si>
    <t>Acceso y acogida</t>
  </si>
  <si>
    <t>CUnzr= (Nair/Tnr)*100
Nair = Número de niños y niñas en primera infancia con educación inicial en el marco de la atención integral en zona rural
Tnr = Total de niños en primera infancia, en la zona rural del municipio según proyección DANE
CUnzr: Cobertura Universal niños y niñas en primera infancia en Zona Rural.</t>
  </si>
  <si>
    <t>Cobertura universal de atención integral para niños y niñas en primera infancia en zonas rurales</t>
  </si>
  <si>
    <t>(Número de niños y niñas de 0 a 6 años  de zonas rurales de municipios PDET con 6 o más atenciones priorizadas cumplidas / Total de niños de 0 a 6 años de las zonas rurales de los municipios PDET; reportados al Sistema de Seguimiento al Desarrollo Integral a la Primera Infancia SSDIPI)*100</t>
  </si>
  <si>
    <t>Porcentaje de niños y niñas en primera infancia que cuentan con atención integral en zonas rurales en municipios PDET</t>
  </si>
  <si>
    <t>(Número de niños y niñas de 0 a 6 años  de zonas rurales de todos los municipios con 6 o atenciones priorizadas cumplidas / Total de niños de 0 a 6 años de las zonas rurales de todos los municipios; reportados al Sistema de Seguimiento al Desarrollo Integral a la Primera Infancia SSDIPI)*100</t>
  </si>
  <si>
    <t>Porcentaje de niños y niñas en primera infancia que cuentan con atención integral en zonas rurales</t>
  </si>
  <si>
    <t>Sumatoria del número de niños y niñas en preescolar, cargados en el SSDIPI que están recibiendo a la fecha de corte educación inicial en el marco de la Atención Integral</t>
  </si>
  <si>
    <t>E7</t>
  </si>
  <si>
    <t>E10</t>
  </si>
  <si>
    <r>
      <t xml:space="preserve">Niños y niñas </t>
    </r>
    <r>
      <rPr>
        <sz val="11"/>
        <color rgb="FFFF0000"/>
        <rFont val="Calibri"/>
        <family val="2"/>
        <scheme val="minor"/>
      </rPr>
      <t>en preescolar</t>
    </r>
    <r>
      <rPr>
        <sz val="11"/>
        <color theme="1"/>
        <rFont val="Calibri"/>
        <family val="2"/>
        <scheme val="minor"/>
      </rPr>
      <t xml:space="preserve"> con educación inicial en el marco de la atención integral</t>
    </r>
  </si>
  <si>
    <t>1.8.1.  Sistema de seguimiento al desarrollo integral de la Primera Infancia</t>
  </si>
  <si>
    <t>1.8. Seguimiento al desarrollo integral y a las trayectorias</t>
  </si>
  <si>
    <t>Educación inicial de calidad para el desarrollo integral</t>
  </si>
  <si>
    <t>NND  = NNDOT / NN
Dónde:
NND = Porcentaje de niños y niñas en preescolar cuyas sedes cuentan con fortaleciminento de ambientes pedagògicos.
NN = Niños y niñas en preescolar oficial.
NNDOT  = Niños y niñas en preescolar cuyas sedes cuentan con dotación para el fortaleciminento de ambientes pedagògicos.</t>
  </si>
  <si>
    <t>Porcentaje de niños y niñas en preescolar cuyas sedes cuentan con fortaleciminento de ambientes pedagògicos.</t>
  </si>
  <si>
    <t>1.2.2. Fortalecimiento de ambientes pedagógicos</t>
  </si>
  <si>
    <t>Subdirección de Cobertura</t>
  </si>
  <si>
    <t>Sumatoria de personas que trabajan con primera infancia que estan en proceso de formación y/o cualificación para la Atención Integral de los niños y niñas menores de seis años.</t>
  </si>
  <si>
    <t>Talento humano en procesos de formación inicial, en servicio y/o avanzada, que realiza acciones para la atención integral de la primera infancia.</t>
  </si>
  <si>
    <t>1.7.2.  Formación en servicio</t>
  </si>
  <si>
    <t>1.7. Bienestar y desarrollo profesoral</t>
  </si>
  <si>
    <t>Reporte OAFP</t>
  </si>
  <si>
    <t>TCN transición = (Matriculados en transición con 5 años / Población de 5 años) x 100</t>
  </si>
  <si>
    <t>E7-E27</t>
  </si>
  <si>
    <t>Tasa de cobertura neta en educación para el grado transición</t>
  </si>
  <si>
    <t>1.1.1.  Acceso y Acogida</t>
  </si>
  <si>
    <t>1.1.  Acceso y acogida</t>
  </si>
  <si>
    <t xml:space="preserve">Sumatoria de los siguientes hitos: (proyecto de ley del estatuto radicado en el congreso (70%) +Implementación (30%)  </t>
  </si>
  <si>
    <t>Anual</t>
  </si>
  <si>
    <t>PND-NARP</t>
  </si>
  <si>
    <t>Porcentaje de Establecimientos educativos que se configuren y cumplan con los criterios establecidos en el estatuto etnoeducativo reconocidos</t>
  </si>
  <si>
    <t>4.1.1. Política de Educación Inclusiva e Intercultural</t>
  </si>
  <si>
    <t>Subdirección de Recursos Humanos del Sector Educativo</t>
  </si>
  <si>
    <t>Dirección de Fortalecimiento a la Gestión Territorial</t>
  </si>
  <si>
    <t xml:space="preserve">Número de Establecimientos educativos  que se configuren  y cumplan con los criterios establecidos en el estatuto etnoeducativo  reconocidos/Número total de estableciemientos que adelanten el rpoceso para configurarse como establecimiento étnoeducativo </t>
  </si>
  <si>
    <t>Porcentaje de personal auxiliar en lengua nativa palenquera y raizal al servicio educativo vinculado en el estatuto de profesionalización para docentes y directivos docentes etnoeducadores de las comunidades Negras, Afrocolombianas, Raizal y Palenquera</t>
  </si>
  <si>
    <t xml:space="preserve">Número de personal auxiliar en lengua nativa palenquera y raizal al servicio educativo vinculado en el estatuto de profesionalización para docentes y directivos docentes etnoeducadores /Número total de personal auxiliar en lengua nativa palenquera y raizal al servicio educativo </t>
  </si>
  <si>
    <t xml:space="preserve">Porcentaje de vinculación de Perfiles de  docentes y directivos docentes etnoeducadores, incluidos los  de lenguas nativas de conformidad con el estatuto de etnoeducación de comunidades NARP. </t>
  </si>
  <si>
    <t xml:space="preserve">Número de perfiles vinculados / número de perfiles suceptibles a ser vinculados </t>
  </si>
  <si>
    <t>Porcentaje de la Ruta metodológica para la expedición del estatuto de profesionalización para docentes y directivos docentes etnoeducadores de las comunidades Negras, Afrocolombianas, Raizal y Palenquera financiada</t>
  </si>
  <si>
    <t xml:space="preserve">ruta metodológica implementada / ruta programada diseñada </t>
  </si>
  <si>
    <t xml:space="preserve">Acumulado </t>
  </si>
  <si>
    <t>Porcentaje de Docentes y directivos docentes etnoeducadores vinculados y  cualificados en las Instituciones de Educación Oficial en los niveles de preescolar, básica y media, en el marco del estatuto de profesionalización docente</t>
  </si>
  <si>
    <t>Número de Docentes y directivos docentes etnoeducadores  vinculados y cualificados/Número total de Docentes y directivos docentes etnoeducadores</t>
  </si>
  <si>
    <t xml:space="preserve">Instancia  conformada para la articulación de la política de etnoeducación y educación intercultural de las comunidades NARP </t>
  </si>
  <si>
    <t>Instancia conformada</t>
  </si>
  <si>
    <t xml:space="preserve">Estatuto de profesionalización docente y directivo docente de etnoeducadores de las comunidades negras, afrocolombianas, raizales y palenqueras  consultado,  protocolizado  y radicado </t>
  </si>
  <si>
    <t>Estatuto protocolizado y radicado</t>
  </si>
  <si>
    <t>Grupo Interno de Trabajo creado para promover el desarrollo y fortalecimiento de  la educación para las  comunidades NARP  al interior del MEN</t>
  </si>
  <si>
    <t>Subdirección de Fortalecimiento Institucional</t>
  </si>
  <si>
    <t>A.45P Porcentaje de provisión de vacantes definitivas ofertadas a través de concursos diseñados para municipios PDET</t>
  </si>
  <si>
    <t>A.45 Porcentaje de provisión de vacantes definitivas ofertadas a través de concursos diseñados para territorios definidos en el respectivo plan</t>
  </si>
  <si>
    <t>Norma expedida con la incorporación del Capítulo Amazónico</t>
  </si>
  <si>
    <t xml:space="preserve">normas  concertada y expedidas que regule el SEIP con la incorporación del capítulo amazónico </t>
  </si>
  <si>
    <t xml:space="preserve">Norma concertada y expedida que regule el SEIP con la incorporación del capítulo amazónico </t>
  </si>
  <si>
    <t>Actas y listados de asistencia para la socialización y posicionamiento del SEIP</t>
  </si>
  <si>
    <t>(Número de acciones ejecutadas/Número de acciones planeadas)</t>
  </si>
  <si>
    <t xml:space="preserve">Porcentaje de implementación del plan de acción para la socialización y posicionamiento del proceso SEIP, concertado.  </t>
  </si>
  <si>
    <t>Instrumento de evaluación inclusiva  para escalafón, calificación, nivelación salarial y certificación de docentes indígenas implementado</t>
  </si>
  <si>
    <t>Instrumento de evaluación inclusiva  para escalafón, calificación, nivelación salarial y certificación de docentes indígenas, concertado e implementado en el marco del SEIP</t>
  </si>
  <si>
    <t>Instrumento de evaluación inclusiva  para escalafón, calificación, nivelación salarial y certificación de docentes indígenas, concertado e implementado en el marco del SEIP.</t>
  </si>
  <si>
    <t>Actas y listados de asistencia</t>
  </si>
  <si>
    <t xml:space="preserve">(Número de Entidades territoriales certificadas acompañadas técnicamente para la implementación de los lineamientos concertados/Número Total de Entidades Territoriales certificadas)
</t>
  </si>
  <si>
    <t xml:space="preserve"> Entidades territoriales certificadas acompañadas técnicamente para la implementación de los lineamientos concertados </t>
  </si>
  <si>
    <t>Lineamientos técnicos expedidos</t>
  </si>
  <si>
    <t xml:space="preserve">(Lineamientos técnicos expedidos/Número de necesidades técnicas requeridas por la CONTCEPI y que impliquen la construcción de un lineamiento)
</t>
  </si>
  <si>
    <t xml:space="preserve">Lineamientos técnicos concertados y expedidos  en el marco de la CONTCEPI
 </t>
  </si>
  <si>
    <t>Lineamiento educativo para la preservación de la cultura indígena expedido</t>
  </si>
  <si>
    <t xml:space="preserve">Sumatoria de los siguientes hitos: Lineamiento diseñado (30%) y concertado (50%)+lineamiento expedido en el marco del SEIP (20%)
</t>
  </si>
  <si>
    <t xml:space="preserve">Diseñar, concertar y expedir el Lineamiento educativo para la preservación de la cultura indígena  en el marco del SEIP </t>
  </si>
  <si>
    <t>Norma expedida</t>
  </si>
  <si>
    <t xml:space="preserve"> norma expedida que regule el SEIP </t>
  </si>
  <si>
    <t>Norma concertada y expedida que regule el SEIP</t>
  </si>
  <si>
    <t>Informe socialización de política de bienestar laboral docente</t>
  </si>
  <si>
    <t>Sumatoia de Entidades Territoriales Certficadas socializadas con la  política de bienestar laboral</t>
  </si>
  <si>
    <t>Número de Entidades Territoriales Certificadas con acompañamiento para la socialización e implementación de la política de bienestar</t>
  </si>
  <si>
    <t>1.7.4. Bienestar docente</t>
  </si>
  <si>
    <t>Actas de acompañamiento</t>
  </si>
  <si>
    <t>Número de Actas de Acompañamiento / Número de ETC programadas para acompañamiento</t>
  </si>
  <si>
    <t>Bimestral</t>
  </si>
  <si>
    <t>Número de ETC con acompañamiento a la reorganización de plantas de cargos</t>
  </si>
  <si>
    <t>6.2.1. Fortalecimiento de la gestión territorial</t>
  </si>
  <si>
    <t>brindar una educación con calidad y fomentar la permanencia en la educación inicial, preescolar, básica y media</t>
  </si>
  <si>
    <t>Actas de visita, insumos de realización de los talleres</t>
  </si>
  <si>
    <t xml:space="preserve">Sumatoria de las ETC acompañadas en aspectos conceptuales sobre el uso de los recursos del sector </t>
  </si>
  <si>
    <t xml:space="preserve">Numero de ETC acompañadas en aspectos conceptuales sobre el uso de los recursos del sector </t>
  </si>
  <si>
    <t>Subdirección de Monitoreo y Control</t>
  </si>
  <si>
    <t>Informe anual de monitoreo</t>
  </si>
  <si>
    <t>Sumatoria de las ETC que se encuentran en estado critico alto y critico medio en el indicador global de desempeño</t>
  </si>
  <si>
    <t>semestral</t>
  </si>
  <si>
    <t>No. de ETC que se encuentran en estado critico alto y critico medio en el indicador global de desempeño</t>
  </si>
  <si>
    <t>Actas de asistencia tecnica</t>
  </si>
  <si>
    <t xml:space="preserve">Sumatoria de las ETC acompañadas por la estrategia de fortalecimiento </t>
  </si>
  <si>
    <t>Numero de ETC con acompañamiento para la implementación de la estrategia de fortalecimiento a la gestión territorial</t>
  </si>
  <si>
    <t>Listado de asistencia, informe cualitaivo</t>
  </si>
  <si>
    <t>[No. de ETC acompañadas / No. De ETC focalizados)</t>
  </si>
  <si>
    <t>Cuatrimestral</t>
  </si>
  <si>
    <t xml:space="preserve">Porcentaje  de Entidades Territoriales Certificadas con acompañamiento para la atención educativa pertinente a grupos etnicos </t>
  </si>
  <si>
    <t>Número Instituciones educativas con dotación de  elementos didácticos, mobiliarios y demás herramientas que faciliten el ejercicio de la etnoeducación/Número total de instituciones  educativas viabilizados y priorizados para dotación de mobiliario</t>
  </si>
  <si>
    <t>Porcentaje Instituciones educativas con dotación de  elementos didácticos, mobiliarios y demás herramientas que faciliten el ejercicio de la etnoeducación</t>
  </si>
  <si>
    <t>Subdirección de Acceso</t>
  </si>
  <si>
    <t>Dirección de Cobertura y Equidad</t>
  </si>
  <si>
    <t>Número de colegios  diseñados, construidos  o mejorados / proyectos presentados y avalados  para diseño, construcción o mejora</t>
  </si>
  <si>
    <t>Porcentaje de  colegios diseñados y construidos en  municipios con comunidades mayoritariamente negra, afrocolombiana, raizal y palenquera</t>
  </si>
  <si>
    <t xml:space="preserve"> Estrategia diseñada e implementada </t>
  </si>
  <si>
    <t>Estrategia de gratuidad, acceso y permanencia a la educación preescolar básica y media diseñada e implementada</t>
  </si>
  <si>
    <t>Subdirección de permanencia</t>
  </si>
  <si>
    <t xml:space="preserve">Sumatoria de los siguientes hitos: 30%  concertación del  documento  + 70% asistencia técnica para la implementación
</t>
  </si>
  <si>
    <t>Porcentaje de avance en la concertación e implementación del  Lineamiento para internados que atienden población indígena, en el marco de la CONTCEPI</t>
  </si>
  <si>
    <t>Sumatoria mensual del total de sedes dotadas a la fecha de corte.
Ar=∑ N t
Ar = sumatoria de SEDES DOTADAS
N = SEDES DOTADAS
t = Mes de observación</t>
  </si>
  <si>
    <t>Sedes Dotadas con mobiliario y elementos didácticos</t>
  </si>
  <si>
    <t xml:space="preserve">4.a. Construir y adecuar instalaciones educativas que tengan en cuenta las necesidades de los niños y las personas con discapacidad y las diferencias de género, y que ofrezcan entornos de aprendizaje seguros, no violentos, inclusivos y eficaces para todos. </t>
  </si>
  <si>
    <t>CONPES Víctimas</t>
  </si>
  <si>
    <t>Porcentaje de población víctima atendida de 5 a 17 años que asisten al sistema educativo</t>
  </si>
  <si>
    <t>(Número de sedes educativas rurales en municipios PDET fortalecidas y dotadas con material pedagógico/ Número total de sedes educativas rurales en municipios PDET)*100</t>
  </si>
  <si>
    <t>Porcentaje de establecimientos educativos oficiales en zonas rurales de municipios PDET con dotación gratuita de material pedagógico (útiles y textos) pertinente
A 42P</t>
  </si>
  <si>
    <t>(Número de sedes educativas rurales fortalecidas y dotadas con material pedagógico/ Número total de sedes educativas rurales)*100</t>
  </si>
  <si>
    <t>Porcentaje de establecimientos educativos oficiales en zonas rurales con dotación gratuita de material pedagógico (útiles y textos) pertinente
A 42</t>
  </si>
  <si>
    <t xml:space="preserve">
Sumatoria de los siguientes hitos: (40% implementación de la linea de financiamiento + 35% implementación de la linea de financiamiento +25% implementación de la linea de financiamiento)</t>
  </si>
  <si>
    <t xml:space="preserve"> Procentaje de implementación de la linea de financiación de proyectos de infraestructura </t>
  </si>
  <si>
    <t>3.2.2. Mejoramiento de los Ambientes de aprendizaje</t>
  </si>
  <si>
    <t>Documento de linea de financiación de proyecto de infraestructura para población indigena</t>
  </si>
  <si>
    <t xml:space="preserve">Sumatoria de productos con los diseños y definición de lineas de financiación </t>
  </si>
  <si>
    <t xml:space="preserve">Diseño de línea de financiación de proyectos de Infraestructura establecida con monto de recursos asignados para el cuatrenio, para población Indígena concertada. </t>
  </si>
  <si>
    <t xml:space="preserve">registro de contratos suscritos por las secretarías </t>
  </si>
  <si>
    <t>(Número de Secretarías de Educación Certificadas que reportan la efectiva contratación de transporte escolar (diferentes modalidades), bajo la normatividad vigente, en sedes educativas oficiales de la zona rural /Total de Secretarías de Educación Certificadas con sedes educativas oficiales en la zona rural)*100</t>
  </si>
  <si>
    <t>Porcentaje de Secretarías de Educación Certificadas con transporte escolar rural contratado que cumpla con la normatividad</t>
  </si>
  <si>
    <t xml:space="preserve">Contrato y focalización </t>
  </si>
  <si>
    <t>Porcentaje de residencias escolares fortalecidas y cualificadas en el servicio educativo = (Residencias escolares fortalecidas y cualificadas / Total de residencias escolares) * 100</t>
  </si>
  <si>
    <t>Porcentaje de residencias escolares fortalecidas y cualificadas en el servicio educativo</t>
  </si>
  <si>
    <t>4.1. Asegurar que todas las niñas y todos los niños terminen la enseñanza primaria y secundaria, que ha de ser gratuita, equitativa y de calidad y producir resultados de aprendizaje pertinentes y efectivos.</t>
  </si>
  <si>
    <t>Subdirección de Permanencia</t>
  </si>
  <si>
    <t>(Número de sedes educativas rurales en municipios PDET fortalecidas con modelos educativos flexibles/ Número total de sedes educativas rurales en municipios PDET)*100</t>
  </si>
  <si>
    <t>E42</t>
  </si>
  <si>
    <t>Porcentaje de instituciones educativas rurales  en municipios PDET que requieren y cuentan con modelos educativos flexibles implementados</t>
  </si>
  <si>
    <t>(Sumatoria de sedes educativas rurales fortalecidas con modelos educativos flexibles / Número total de sedes educativas rurales)*100</t>
  </si>
  <si>
    <t>Porcentaje de instituciones educativas rurales que requieren y cuentan con modelos educativos flexibles implementados</t>
  </si>
  <si>
    <t xml:space="preserve">SIMAT </t>
  </si>
  <si>
    <t>Sumatoria de personas mayores de 15 años alfabetizadas en las zonas rurales de municipios PDET</t>
  </si>
  <si>
    <t>Personas mayores de 15 años alfabetizadas en las zonas rurales de municipios PDET</t>
  </si>
  <si>
    <t>3.3.3. Alfabetismo y educación de adultos</t>
  </si>
  <si>
    <t>Sumatoria de personas mayores de 15 años alfabetizadas en las zonas rurales</t>
  </si>
  <si>
    <t>Personas mayores de 15 años alfabetizadas en las zonas rurales</t>
  </si>
  <si>
    <t xml:space="preserve">4.6. Asegurar que todos los jóvenes y una proporción considerable de los adultos, tanto hombres como mujeres, estén alfabetizados y tengan nociones elementales de aritmética. </t>
  </si>
  <si>
    <t>Tasa de Analfabetismo = (población de 15 y más años que no sabe leer ni escribir / población total de 15 y más años) * 100</t>
  </si>
  <si>
    <t>Tasa de analfabetismo de la población de 15 años y más</t>
  </si>
  <si>
    <t>Reporte de OAPF</t>
  </si>
  <si>
    <t>Tasa de deserción = (Sumatoria de desertores en transición, básica y media del sector oficial / Sumatoria de aprobados, reprobados y desertores en transición, básica y media del sector oficial) * 100</t>
  </si>
  <si>
    <t>Tasa de deserción en la educación preescolar, básica y media del sector oficial </t>
  </si>
  <si>
    <t>1.2.1.  Permanencia</t>
  </si>
  <si>
    <t>TCB media = (Matriculados en educación media en la zona rural/ Población con edades entre 15 y 16 años de la zona rural) x 100</t>
  </si>
  <si>
    <t>Tasa de cobertura bruta para la educación media rural </t>
  </si>
  <si>
    <t>Brecha urbano- rural= (tasa de cobertura neta de la zona urbana - tasa de cobertura neta de la zona rural)</t>
  </si>
  <si>
    <t>Brecha de la cobertura neta entre zona rural y urbana en los niveles de preescolar, básica y media.</t>
  </si>
  <si>
    <t>TCB media = (Matriculados en educación media / Población con edades entre 15 y 16 años) x 100</t>
  </si>
  <si>
    <t>Tasa de cobertura bruta para la educación media</t>
  </si>
  <si>
    <t>Apuesta por una educación media con calidad y pertinencia para los jóvenes colombianos</t>
  </si>
  <si>
    <t>1. Acta de entrega de la dotación de mobiliario escolar y/o base de datos con la relación de las entregas</t>
  </si>
  <si>
    <t>Sedes dotadas con mobiliario escolar, menaje cocina - comedor y elementos para residencias escolares</t>
  </si>
  <si>
    <t>1. Lineamiento expedido de canastas educativas    2. Proyecto de decreto presentado de educación para adultos</t>
  </si>
  <si>
    <t>Sumatoria anual del total de normas técnicas actualizadas a la fecha de corte.
Ar=∑ N t
Ar = sumatoria de NORMAS TÉCNICAS actualizadas.
N = NORMAS TÉCNICAS
t = Año de observación</t>
  </si>
  <si>
    <t>Formulación de lineamientos, normas y politicas públicas para fortalecer los procesos de gestión de cobertura y contratación del servicio educativo</t>
  </si>
  <si>
    <t>1. Acta de inventario por espacios de la sede educativa. 
2. Acta de entrega de la sede educativa. 
3. Acta de recibo fase II de interventoría</t>
  </si>
  <si>
    <t>Sumatoria acumulada del total de aulas funcionales terminadas a la fecha de corte.
Ar=∑ A it
Ar = sumatoria de AULAS FUNCIONALES terminadas y entregadas prestación del servicio educativo, tanto en zonas rurales como urbanas. 
A = AULAS FUNCIONALES intervenidas por construcción o mejoramiento
i = Número de sedes rurales intervenidas desde 1 hasta n.
t = Año de observación</t>
  </si>
  <si>
    <t xml:space="preserve">Aulas funcionales construidas en colegios oficiales </t>
  </si>
  <si>
    <t>Sumatoria de aulas básicas terminadas y entregadas, tanto en zonas rurales como urbanas, bien sea por construcción o mejoramiento.
Sumatoria acumulada del total de aulas terminadas a la fecha de corte
Ar=∑ A it
Ar = sumatoria de aulas terminadas y entregadas prestación del servicio educativo, tanto en zonas rurales como urbanas. 
A = Aulas terminadas por construcción o mejoramiento
i = Número de sedes rurales intervenidas desde 1 hasta n.
t = Año de observación</t>
  </si>
  <si>
    <t xml:space="preserve">Aulas terminadas y entregadas en educación preescolar, básica y media </t>
  </si>
  <si>
    <t>1. Base de datos con la relación de las sedes educativas entregadas.
2. Acta de entrega del mobiliario escolar en las sedes educativas</t>
  </si>
  <si>
    <t>Conteo por anualidad en la vigencia correspondiente del número de sedes intervenidas o beneficiadas.
Sr =∑ S it
Sr = sumatoria de sedes rurales construidas y/o mejoradas del sector oficial para la prestación del servicio educativo. 
S =   sedes rurales construidas y/o mejoradas
i =   Número de sedes rurales intervenidas desde 1 hasta n.
t =   Año de observación</t>
  </si>
  <si>
    <t>Sedes rurales construidas y/o mejoradas</t>
  </si>
  <si>
    <t>Conteo semestral en la vigencia correspondiente del número de sedes intervenidas o beneficiadas en zona rural de municipios PDET
SrP =∑ S pit
Sr = sumatoria de sedes rurales del sector oficial en municipios PDET construidas y/o mejoradas para la prestación del servicio educativo. 
S =   sedes rurales en municipios PDET construidas y/o mejoradas
p=   municipios PDET
i =   Número de sedes rurales en municipios PDET intervenidas desde 1 hasta n.
t =   Año de observación</t>
  </si>
  <si>
    <t>Sedes rurales construidas y/o mejoradas en municipios PDET</t>
  </si>
  <si>
    <t>Sumatoria de Docentes, directivos docentes y etnoeducadores formados en estrategias en contra de la discriminación y el racismo</t>
  </si>
  <si>
    <t>Docentes, directivos docentes y etnoeducadores formados en estrategias en contra de la discriminación y el racismo</t>
  </si>
  <si>
    <t>Subdirección de Fomento de Competencias</t>
  </si>
  <si>
    <t>Dirección de Calidad para la Educación Preescolar, Básica y Media</t>
  </si>
  <si>
    <t>Sumatoria de los siguientes hitos: (Programa formulado y concertado (30%)+ programa diseñado (40%) + programa en implementación (30%))</t>
  </si>
  <si>
    <t xml:space="preserve">Porcentaje de avance del desarrollo de un programa de formación docentes y directivos docentes etnoeducadores  para el pueblo raizal </t>
  </si>
  <si>
    <t xml:space="preserve">Sumatoria de los siguientes hitos: 50% Formulación y concertación (Formulación 25%  y concertación 25%)+ 50% implementación </t>
  </si>
  <si>
    <t>Porcentaje de política pública de etnoeducación y educación intercultural concertada e implementada para las comunidades negras afrocolombianas, raisalez y palenqueras</t>
  </si>
  <si>
    <t xml:space="preserve">B. Capítulo de grupos Indigenas </t>
  </si>
  <si>
    <t>Sumatoria de los siguientes hitos: (Politica formulada (25%)+Politica concertada (25%)+ politica en implementación (50%))</t>
  </si>
  <si>
    <t>Porcentaje de Política nacional de Educación inclusiva, diferencial e intercultural concertada e implementada</t>
  </si>
  <si>
    <t>Sumatoria de los siguientes hitos: (Programa formulado y concertado (25%)+ programa en implementación (35%) + programa en implementación (40%))</t>
  </si>
  <si>
    <t xml:space="preserve">Porcentaje de implementación del Programa de fortalecimiento de los saberes ancestrales en el marco de los proyectos educativos comunitarios </t>
  </si>
  <si>
    <t>Sumatoria de los siguientes hitos: (Proyectos formulados y concertado (50%)+ proyectos en diseño (30%) + proyectos en implementación (20%))</t>
  </si>
  <si>
    <t>Porcentaje de avance en la formulación, diseño e implementación de Proyectos etnoeducativos orientados al fortalecimiento de los saberes ancestrales raizales</t>
  </si>
  <si>
    <t>Sumatoria de Entidades territoriales certificadas con programas de orientación socio ocupacional  a estudiantes de la educación media que hagan parte de comunidades NARP.</t>
  </si>
  <si>
    <t>Entidades territoriales certificadas con programas de orientación vocacional a estudiantes de la educación media que hagan parte de comunidades NARP.</t>
  </si>
  <si>
    <t>Sumatoria de los siguientes hitos: (Talleres de formacióny consolidación de redes (25%)+ programa en implementación (35%) + programa en implementación (40%))</t>
  </si>
  <si>
    <t>Porcentaje de avance en el fortalecimiento de la gestión del intercambio del conocimiento para la etnoeducación e interculturalidad  a través del trabajo en red</t>
  </si>
  <si>
    <t>sumatoria de los siguientes hitos: (etnoeducadores formados (30%)+Concertación con autoridades y comunidad educativa (30%)+ textos educativos diseñados (40%))</t>
  </si>
  <si>
    <t>Porcentaje de avance en el diseño de textos educativos en lenguas nativas que recojan la identidad cultural y las historias de las comunidades</t>
  </si>
  <si>
    <t xml:space="preserve">lineamiento diseñado e implementado para la prevención del racismo y la discriminación en las instituciones educativas del territorio nacional </t>
  </si>
  <si>
    <t xml:space="preserve">Lineamiento diseñado e implementado para la prevención del racismo y la discriminación en las instituciones educativas del territorio nacional </t>
  </si>
  <si>
    <t>sumatoria de Etnoeducadores Negros, Afrocolombianos, Raizales y Palenqueros formados en el marco del Programa Todos a Aprender</t>
  </si>
  <si>
    <t>Etnoeducadores Negros, Afrocolombianos, Raizales y Palenqueros formados en el marco del Programa Todos a Aprender</t>
  </si>
  <si>
    <t>Estrategia de formación a docentes y directivos docentes de comunidades negras, afrocolombianas, raizales y palenqueras para el fortalecimiento de las acciones y procesos de etnoeducación y de educación intercultural implementada</t>
  </si>
  <si>
    <t xml:space="preserve">Estrategia de formación a docentes y directivos docentes de comunidades negras, afrocolombianas, raizales y palenqueras para el fortalecimiento de las acciones y procesos de etnoeducación y de educación intercultural implementada </t>
  </si>
  <si>
    <t>Sumatoria de los siguientes hitos: (Talleres de formación (20%)+ Plan diseñado y en implementación (80%)</t>
  </si>
  <si>
    <t>Porcentaje de avance en la implementación del plan para  promover el desarrollo de la cátedra de estudios afrocolombianos en establecimientos públicos y privados</t>
  </si>
  <si>
    <t>Sumatoria de Espacios para la reestructuración de las pruebas Saber con enfoque diferencial para las comunidades NARP.</t>
  </si>
  <si>
    <t>Espacios para la reestructuración de las pruebas Saber con enfoque diferencial para las comunidades NARP.</t>
  </si>
  <si>
    <t>Subdirección de Referentes y Evaluación de la Calidad Educativa</t>
  </si>
  <si>
    <t>Sumatoria de los siguientes hitos: (Modelo diseñado y concertado (20%)+ modelo en implementaicón (80%)</t>
  </si>
  <si>
    <t>Porcentaje de avance en el diseño, concertación e implementación  de un  modelo educativo flexible pertinente para la comunidad negra, afrocolombiana, raizal y palenquera</t>
  </si>
  <si>
    <t xml:space="preserve">Sumatoria del porcentaje de los docentes formados del pueblo Jiw </t>
  </si>
  <si>
    <t xml:space="preserve">Porcentaje de implementación del modelo educativo Jiw como educación itinerante,  en concertación con  la OPIAC </t>
  </si>
  <si>
    <t xml:space="preserve">Sumatoria del porcentaje de los docentes del pueblo Nukak formados </t>
  </si>
  <si>
    <t xml:space="preserve">Porcentaje de implementación del modelo educativo Nukak como educación itinerante,  en concertación con  la OPIAC </t>
  </si>
  <si>
    <t xml:space="preserve">Sumatoria del número de entidades territoriales certificadas acompañadas en el diseño e implementación de los modelos etnoeducativos e interculturales en los establecimientos educativos etnoeducadores que se ubiquen en comunidades negras afrocolombianos raizal y palenquera en concertación con las comunidades NARP </t>
  </si>
  <si>
    <t xml:space="preserve">Entidades territoriales certificadas acompañadas en el diseño e implementación de los modelos etnoeducativos e interculturales en los establecimientos educativos etnoeducadores que se ubiquen en comunidades negras afrocolombianos raizal y palenquera en concertación con las comunidades NARP </t>
  </si>
  <si>
    <t>Sumatoria de entidades territoriales asistidas en los procesos de resignificación de los Proyectos Educativos institucionales a Proyectos etnoeducativos Comunitarios en establecimientos etnoeducativos que atienden población con presencia de comunidades Negras, Afrocolombianas, raizal y palenqueras</t>
  </si>
  <si>
    <t>Entidades territoriales asistidas en los procesos de resignificación de los Proyectos Educativos institucionales a Proyectos etnoeducativos Comunitarios en establecimientos etnoeducativos que atienden población con presencia de comunidades Negras, Afrocolombianas, raizal y palenqueras</t>
  </si>
  <si>
    <t xml:space="preserve">Documento de orientaciones y lineamientos  expedido  para el desarrollo de la etnoeducación, que permita su articulación curricular en los establecimientos educativos etnoeducadores </t>
  </si>
  <si>
    <t>Sumatoria de docentes y directivos docentes etnoeducadores  formados a nivel de maestría</t>
  </si>
  <si>
    <t>Docentes y directivos docentes etnoeducadores  formados a nivel de maestría</t>
  </si>
  <si>
    <t>Sumatoria de docentes formados en educación inicial, continua y avanzada con el enfoque de educación propia y educación Intercultural</t>
  </si>
  <si>
    <t>Docentes formados en educación inicial, continua y avanzada con el enfoque de educación propia y educación Intercultural</t>
  </si>
  <si>
    <t xml:space="preserve">Sumatoria de docentes y directivos docentes formados por diplomados y cursos cortos </t>
  </si>
  <si>
    <t xml:space="preserve">Docentes y directivos docentes formados por diplomados y cursos cortos </t>
  </si>
  <si>
    <t>(Número de maestros y maestras indígenas de la Amazonía Colombiana formados en el marco del programa de formación docente concertado con la OPIAC/Número total de maestros y maestras indígenas de la amazonía colombiana)*</t>
  </si>
  <si>
    <t>Porcentaje de maestros y maestras indígenas de la Amazonía Colombiana formados en el marco del programa de formación docente concertado con la OPIAC</t>
  </si>
  <si>
    <t>Sumatorias de mesas técnicas realizadas</t>
  </si>
  <si>
    <t>Mesas técnicas  que lleven al ajuste concertado de las pruebas SABER a fin de hacerlas pertinentes para los estudiantes indigenas, en el marco de la CONTCEPI</t>
  </si>
  <si>
    <t>Sumatoria de los pueblos con planes de fortalecimiento PEC, formulados e implementados</t>
  </si>
  <si>
    <t>Pueblos con Planes de fortalecimiento de sus proyectos educativos comunitarios - PEC- formulados e implementados de manera concertada en territorios indígenas y en contexto de ciudad.</t>
  </si>
  <si>
    <t>Manual del Evi</t>
  </si>
  <si>
    <t>Sumatoria de avance de la actualización de LA Guía 4 y su implementación en el EVI</t>
  </si>
  <si>
    <t>Porcentaje en el avance de implementación del nuevo manual de autoevaluación y su implementación en el EVI</t>
  </si>
  <si>
    <t>Listados de asistencia
Protocolos de capapcitación</t>
  </si>
  <si>
    <t>Sumatoria de ETC capacitadas sobre temas de Calidad Educativa y normativa de colegios privados</t>
  </si>
  <si>
    <t>Número de ETC capacitadas en temas de calidad educativa y normativa de colegios privados</t>
  </si>
  <si>
    <t xml:space="preserve">Planes de apoyo al mejoramiento PAM
Retroalimentación de planes de apoyo al mejoramiento </t>
  </si>
  <si>
    <t>Sumatoria de planes de apoyo al mejoramiento PAM de las entidades territoriales certificadas orientados, revisados y acompañados</t>
  </si>
  <si>
    <t>Planes de apoyo al mejoramiento PAM de las entidades territoriales certificadas orientados, revisados y acompañados</t>
  </si>
  <si>
    <t>Listas de asistencias
Actas 
Presentaciones
Material del documento de lineamiento de política</t>
  </si>
  <si>
    <t>Sumatoria de Secretarias de Educación acompañadas en la socialización e implementación de los lineamientos de política de inclusión y equidad en la educación</t>
  </si>
  <si>
    <t>Número de ETC con la socialización de los lineamientos de política de inclusión y equidad en la educación.</t>
  </si>
  <si>
    <t>4.1. Política de Educación Inclusiva</t>
  </si>
  <si>
    <t>Listas de asistencias
Actas 
Presentaciones
Matrial del documento de lineamiento para la formulación e implementación de proyectos educativos comunitarios</t>
  </si>
  <si>
    <t xml:space="preserve">Sumatoria de proyectos comunitarios propios, etnoeducativos, interculturales apoyados técnica y financieramente en el marco de la ruta de formulación, diseño e implementación de Proyectos Educativos Comunitarios </t>
  </si>
  <si>
    <t>Número de proyectos comunitarios propios, etnoeducativos, interculturales apoyados técnica y financieramente en el marco de la ruta de formulación, diseño e implementación de Proyectos Educativos Comunitarios</t>
  </si>
  <si>
    <t>4.2.5. Pertinencia</t>
  </si>
  <si>
    <t>Porcentaje de avance en lineamiento de la cultura Gitana en los establecimientos educativos</t>
  </si>
  <si>
    <t>1.A.2-1.A.9-1.A.10-1.A.12</t>
  </si>
  <si>
    <t>Lineamiento de la cultura Gitana en los EE  expedido</t>
  </si>
  <si>
    <t>Porcentaje de avance en lineamiento de escuela intercultural para el pueblo Rrom</t>
  </si>
  <si>
    <t>Lineamiento de escuela intercultural  expedido</t>
  </si>
  <si>
    <t>Cantidad de lineamientos expedidos: El indicador toma el valor de 1 al momento de la expedición del lineamiento</t>
  </si>
  <si>
    <t>Lineamiento expedido</t>
  </si>
  <si>
    <t>Porcentaje de avance en el proceso de acompañamiento técnico del Ministerio de Educación al Ministerio de Cultura, de acuerdo con el número de reuniones programadas para cada vigencia del cuatrienio</t>
  </si>
  <si>
    <t>1.A.8</t>
  </si>
  <si>
    <t>Proceso de acompañamiento coordinado y realizado Rrom</t>
  </si>
  <si>
    <t xml:space="preserve">Porcentaje de avance en lineamiento de reconocimiento del Decreto 2957 de 2010  </t>
  </si>
  <si>
    <t>1.A.2</t>
  </si>
  <si>
    <t>Lineamiento de reconocimiento del Decreto 2957 de 2010 expedido</t>
  </si>
  <si>
    <t>Avance porcentual en el cumplimiento de actividades definidas en cada vigencia para diseñar y desarrollar los materiales de lectura que serán incorporados en las colecciones del PNLE, en concertación con el Pueblo Rrom</t>
  </si>
  <si>
    <t>1.A.6</t>
  </si>
  <si>
    <t>E1</t>
  </si>
  <si>
    <t>Paquete de materiales de lectura incorporado en las colecciones del Plan Nacional de Lectura y Escritura Rrom</t>
  </si>
  <si>
    <t>Sumatoria de las actividades previstas por el Ministerio de Educación para el desarrollo de un modelo educativo flexible en cada una de las vigencias.</t>
  </si>
  <si>
    <t>1.A.11 y 1.A.14</t>
  </si>
  <si>
    <t>Modelo educativo flexible de educación para jóvenes y adultos diseñado y desarrollado</t>
  </si>
  <si>
    <t>Listado de colecciones con libros en lenguas indígenas</t>
  </si>
  <si>
    <t xml:space="preserve">Sumatoria de Libros en lenguas indígenas incorporados en los listados de colecciones bibliográficas a entregar en las instituciones educativas  </t>
  </si>
  <si>
    <t>E50</t>
  </si>
  <si>
    <t>F03</t>
  </si>
  <si>
    <t>Número de textos en lenguas indígenas y afro incorporados en las dotaciones del Plan Nacional de Lectura y Escritura</t>
  </si>
  <si>
    <t>Porcentaje de colegios oficiales rurales en categorías superiores de Saber 11° = (colegios oficiales rurales en categorías A+ y A / total de colegios oficiales rurales) * 100</t>
  </si>
  <si>
    <t>Porcentaje de colegios oficiales rurales en las categorías A+ y A de la Prueba Saber 11 </t>
  </si>
  <si>
    <t>3.3.2. Fortalecimiento de la Educación Media rural</t>
  </si>
  <si>
    <t>4. Más y mejor Educación Rural</t>
  </si>
  <si>
    <t>Modelo Educativo Rrom
Modelo Educativo Guajira
Modelo Educativo Escurla Nueva</t>
  </si>
  <si>
    <t>Sumatoria de Modelo Educativos Flexibles diseñados y actualizados</t>
  </si>
  <si>
    <t>Modelos Educativos Flexibles diseñados y/o actualizados</t>
  </si>
  <si>
    <t>Sumatoria de Estudiantes de Media que participen en la estrategia para el fortalecimiento de competencias básicas y socioemocionales.</t>
  </si>
  <si>
    <t>Estudiantes de Media que participen en la estrategia para el fortalecimiento de competencias básicas y socioemocionales.</t>
  </si>
  <si>
    <t>1.3.4.  Doble titulación</t>
  </si>
  <si>
    <t>4.4. De aquí a 2030, aumentar considerablemente el número de jóvenes y adultos que tienen las competencias necesarias, en particular técnicas y profesionales, para acceder al empleo, el trabajo decente y el emprendimiento.</t>
  </si>
  <si>
    <t>Listas de asistencia y listados en excel</t>
  </si>
  <si>
    <t>Número de establecimientos que asisten a los procesos de capacitación para el uso del SIUCE*100/ Total de Establecimientos oficiales y no oficiales del país</t>
  </si>
  <si>
    <t>Establecimientos Educativos que acceden al SIUCE en funcionamiento</t>
  </si>
  <si>
    <t>1.2.3. Entornos escolares</t>
  </si>
  <si>
    <t>1.4. Cualificación del tiempo escolar</t>
  </si>
  <si>
    <t>4.7. De aquí a 2030, asegurar que todos los alumnos adquieran los conocimientos teóricos y prácticos necesarios para promover el desarrollo sostenible, entre otras cosas mediante la educación para el desarrollo sostenible y los estilos de vida sostenibles, los derechos humanos, la igualdad de género, la promoción de una cultura de paz y no violencia, la ciudadanía mundial y la valoración de la diversidad cultural y la contribución de la cultura al desarrollo sostenible</t>
  </si>
  <si>
    <t xml:space="preserve">Número de Entidades territoriales certificadas que cuentan con instituciones educativas oficiales acompañadas por el Ministerio de Educación Nacional ubicadas en municipios PDET que en el nivel educativo de media, tienen carácter técnico y especialidad agropecuaria / Total de Entidades territoriales certificadas ubicadas en municipios PDET con instituciones educativas oficiales que imparten el  nivel educativo de media) * 100    </t>
  </si>
  <si>
    <t xml:space="preserve">Porcentaje de territorios definidos en el respectivo plan que cuentan con instituciones de educación media técnica que incorporan la formación técnica agropecuaria en la educación media (décimo y once) </t>
  </si>
  <si>
    <t>Base de datos de EE</t>
  </si>
  <si>
    <t>(Número de EE oficiales en los municipios PDET que cuentan con referentes de formación para la ciudadanía implementados / Total EE oficiales en los municipios PDET de Educación preescolar, básica y media ) * 100</t>
  </si>
  <si>
    <t>Porcentaje de establecimientos educativos que cuentan con referentes de formación para la ciudadanía implementados</t>
  </si>
  <si>
    <t>Listado de Escuelas normales superiores</t>
  </si>
  <si>
    <t>Sumatoria de ENS participando en procesos de fortalecimiento.</t>
  </si>
  <si>
    <t>Número de Escuelas Normales Superiores ENS participando en procesos de fortalecimiento.</t>
  </si>
  <si>
    <t>1.7.1. Formación inicial de docentes</t>
  </si>
  <si>
    <t xml:space="preserve">4.c. De aquí a 2030, aumentar considerablemente la oferta de docentes calificados, incluso mediante la cooperación internacional para la formación de docentes en los países en desarrollo, especialmente los países menos adelantados y los pequeños Estados insulares en desarrollo. </t>
  </si>
  <si>
    <t>Sumatoria de establecimientos educativos beneficiados y acompañados con la estrategia Aulas Sin Fronteras</t>
  </si>
  <si>
    <t>Número de establecimientos educativos beneficiados y acompañados con la estrategia Aulas Sin Fronteras</t>
  </si>
  <si>
    <t>1.3. Aprendizajes significativos</t>
  </si>
  <si>
    <t xml:space="preserve">Listas de asistencia </t>
  </si>
  <si>
    <t xml:space="preserve">Sumatoria de docentes de inglés formados en metodología, currículo, liderazgo y lenguas con objetivo específicos. </t>
  </si>
  <si>
    <t xml:space="preserve">Número de docentes de inglés formados en metodología, currículo, liderazgo y lenguas con objetivo específicos. </t>
  </si>
  <si>
    <t>reporte SIPTA</t>
  </si>
  <si>
    <t>Sumatoria de docentes de transición acompañados con el Programa Todos a Aprender</t>
  </si>
  <si>
    <t>E43-E48-E33-E35</t>
  </si>
  <si>
    <t>Número de  maestras y maestros de preescolar (grado transición) que reciben formación y acompañamiento situado a través del Programa Todos a Aprender</t>
  </si>
  <si>
    <t xml:space="preserve">Número de municipios PDET que cuentan con instituciones educativas oficiales acompañadas por el Ministerio de Educación Nacional  que en el nivel educativo de media tienen carácter técnico y especialidad agropecuaria / Total de municipios PDET con instituciones educativas oficiales que ofertan el  nivel educativo de media) * 100    </t>
  </si>
  <si>
    <t>E9</t>
  </si>
  <si>
    <t>Porcentaje de municipios priorizados que cuentan con instituciones de educación media técnica que incorporan la formación técnica agropecuaria en la educación media (décimo y once) en municipios PDET</t>
  </si>
  <si>
    <t>1.3.5.  Orientación socio ocupacional</t>
  </si>
  <si>
    <t>Sumatoria de ecosistemas de innovación en Educación Media implementados</t>
  </si>
  <si>
    <t>Número de ecosistemas de innovación en Educación Media implementados</t>
  </si>
  <si>
    <t>Libros editados y publicados</t>
  </si>
  <si>
    <t xml:space="preserve">Sumatoria de comunidades educativas étnicas con producción editorial con contenidos propios. </t>
  </si>
  <si>
    <t>E43</t>
  </si>
  <si>
    <t>Número de comunidades educativas étnicas fortalecidas en la recuperación de los relatos y saberes tradicionales  mediante la producción editorial con contenidos propios.</t>
  </si>
  <si>
    <t>1.3.2.   Promoción del desarrollo de competencias</t>
  </si>
  <si>
    <t>Reporte de usuarios con ingreso a la APP</t>
  </si>
  <si>
    <t>Sumatoria de estudiantes secundaria y media con ingreso al APP</t>
  </si>
  <si>
    <t xml:space="preserve">Número de estudiantes beneficiados con el APP B(The)1: Challenge </t>
  </si>
  <si>
    <t>Actas de entrega de colecciones suscritas</t>
  </si>
  <si>
    <t>Sumatoria de bibliotecas dotadas con colecciones bibliográficas</t>
  </si>
  <si>
    <t>Número de sedes educativas con colecciones bibliográficas entregadas para fortalecer procesos de lectura, escritura y oralidad.</t>
  </si>
  <si>
    <t>Lista de asistencias a eventos de formación</t>
  </si>
  <si>
    <t>Sumatoria de docentes que asistente a eventos de formación a mediadores de lectura</t>
  </si>
  <si>
    <t>Número de Mediadores acompañados pedagógicamente para fortalecer procesos de lectura, escritura y oralidad.</t>
  </si>
  <si>
    <t>sumatoria de Secretarias de Educación acompañadas en procesos de Orientación Socio-ocupacional para la Educación Media</t>
  </si>
  <si>
    <t>E29</t>
  </si>
  <si>
    <t>Transformacional</t>
  </si>
  <si>
    <t>Secretarias de Educación acompañadas en procesos de Orientación Socio-ocupacional para la Educación Media</t>
  </si>
  <si>
    <t>Informe de aplicación de pilotaje</t>
  </si>
  <si>
    <t>Porcentaje de avance en la realización de las actividades contempladas para la reestructuración de las pruebas Saber 3°, 5° y 9°.</t>
  </si>
  <si>
    <t>F14</t>
  </si>
  <si>
    <t>Reestructuración de las pruebas Saber 3º, 5º y 9º</t>
  </si>
  <si>
    <t xml:space="preserve">1.6.2. Mejoramiento y aplicación anual de las pruebas Saber </t>
  </si>
  <si>
    <t>1.6. Evaluación para aprendizajes de calidad</t>
  </si>
  <si>
    <t>Resultados ICFES</t>
  </si>
  <si>
    <t>Porcentaje de colegios oficiales en categorías superiores de Saber 11° = (colegios oficiales en categorías A+ y A / total de colegios oficiales) * 100</t>
  </si>
  <si>
    <t>Porcentaje de colegios oficiales en las categorías A+ y A de la Prueba Saber 11 </t>
  </si>
  <si>
    <t>Brecha por sector en pruebas Saber 11° = % de colegios no oficiales en niveles de desempeño A+, A y B -  % de colegios oficiales en niveles de desempeño A+, A y B</t>
  </si>
  <si>
    <t>Brecha entre los porcentajes de establecimientos no oficiales y oficiales en niveles A+, A y B, en pruebas Saber 11</t>
  </si>
  <si>
    <t>sumatoria de docentes acompañados con el Programa Todos a Aprender</t>
  </si>
  <si>
    <t>E33-E35</t>
  </si>
  <si>
    <t xml:space="preserve">Número de docentes y directivos docentes acompañados con el Programa Todos a Aprender </t>
  </si>
  <si>
    <t>Listado de educadores</t>
  </si>
  <si>
    <t>Sumatoria de docentes acompañados en procesos de investigación e innovaciones en el aula</t>
  </si>
  <si>
    <t>Número de docentes acompañados en procesos de investigación e innovaciones en el aula</t>
  </si>
  <si>
    <t>Sumatoria de docentes en programas de formación en pregrado y/o posgradual.</t>
  </si>
  <si>
    <t>E33-E34-E35</t>
  </si>
  <si>
    <t>Número de docentes en programas de formación posgradual y licenciaturas</t>
  </si>
  <si>
    <t>Sumatoria de docentes que participan en programas de formación continua y situada</t>
  </si>
  <si>
    <t>Número de docentes que participan en programas de formación continua y situada</t>
  </si>
  <si>
    <t>Listado de docentes formados</t>
  </si>
  <si>
    <t>Docentes formados = Sumatoria de educadores formados en el período t en las diferentes ETC</t>
  </si>
  <si>
    <t>Docentes formados con programas de la promoción de la participación igualitaria de niños y niñas</t>
  </si>
  <si>
    <t>Sumatoria de directivos docentes que participan en la Escuela de Liderazgo</t>
  </si>
  <si>
    <t>Número de directivos docentes que participan en la Escuela de Liderazgo</t>
  </si>
  <si>
    <t>1.7.3. Formación de directivos docentes</t>
  </si>
  <si>
    <t>Listado de estudiantes participantes</t>
  </si>
  <si>
    <t>Número de estudiantes participantes de la estrategia supérate con el saber</t>
  </si>
  <si>
    <t>1.6.1.  Evaluación del aprendizaje en las Instituciones Educativas</t>
  </si>
  <si>
    <t>Listado y actas de EE</t>
  </si>
  <si>
    <t>Sumatoria  de Instituciones Educativas acompañadas para el fortalecimiento de su Sistema Institucional de Evaluación de los estudiantes (SIEE)</t>
  </si>
  <si>
    <t>Número de Instituciones Educativas acompañadas para el fortalecimiento de su Sistema Institucional de Evaluación de los estudiantes (SIEE)</t>
  </si>
  <si>
    <t>sumatoria de establecimientos educativos acompañados con el Programa Todos a Aprender</t>
  </si>
  <si>
    <t>Número de Establecimientos Educativos de bajo desempeño  acompañados por el Programa Todos a Aprender</t>
  </si>
  <si>
    <t xml:space="preserve">Informes por ETC </t>
  </si>
  <si>
    <t xml:space="preserve">Sumatoria de EE que  desarrollan acciones de formación y acompañamiento situado y recibe materiales para promover las competencias ciudadanas y socioemocionales  conoce los protocolos de prevención promovidos por el Ministerio de Educación Nacional,  implementa estrategias para la promoción de la participación  y reporta actualización de sus manuales de convivencia escolar.
</t>
  </si>
  <si>
    <t>Establecimientos educativos fortalecidos como entornos escolares para la Convivencia y la ciudadanía</t>
  </si>
  <si>
    <t>Sumatoria de personas (familias, estudiantes educadores) que participan en los espacios de fortalecimiento de capacidades y formación de la línea de entornos para la vida la convivencia y la ciudadanía</t>
  </si>
  <si>
    <t>Número de personas de la comunidad educativa que participan en entornos escolares para la convivencia</t>
  </si>
  <si>
    <t xml:space="preserve">Informes </t>
  </si>
  <si>
    <t xml:space="preserve">total de resultados de estudiantes primera aplicación supérate con el SABER anual comparado con la aplicación final de Supérate con el saber módulo de ciudadanas /socioemocionales. </t>
  </si>
  <si>
    <t>Número de estudiantes que fortalecen sus competencias ciudadanas y socioemocionales</t>
  </si>
  <si>
    <t xml:space="preserve">Estado del arte actualizado 
Informe por ETC acompañada
Plan de acción territorial </t>
  </si>
  <si>
    <t>Total de ETC certificadas en educación con asistencia técnica para fortalecer sus comités territoriales</t>
  </si>
  <si>
    <t>E11</t>
  </si>
  <si>
    <t>Numero de Entidades territoriales certificadas en educación con asistencia técnica para fortalecer sus comités territoriales</t>
  </si>
  <si>
    <t xml:space="preserve">Sumatoria de estudiantes de educación media que obtienen un certificado del Servicio Nacional de Aprendizaje - SENA- </t>
  </si>
  <si>
    <t>Estudiantes de educación media con doble titulación (T)</t>
  </si>
  <si>
    <t>Actas de reuniones y listas de asistencia.</t>
  </si>
  <si>
    <t xml:space="preserve">
Sumatoria de Instituciones Educativas de Jornada Única acompañadas para la promoción del desarrollo integral y trayectorias educativas completas en el marco de Jornada Única</t>
  </si>
  <si>
    <t>Número de Instituciones Educativas de Jornada Única acompañadas para la promoción del desarrollo integral y trayectorias educativas completas en el marco de Jornada Única</t>
  </si>
  <si>
    <t>1.4.1.  Cualificación del tiempo escolar a través de la Jornada Única</t>
  </si>
  <si>
    <t>Planes de Mejoramiento          Actas de reunión y listas de asistencia        Reporte trimestral de martícula SIMAT</t>
  </si>
  <si>
    <t>Sumatoria de Entidades Territoriales Certificadas con planes de mejoramiento, seguimiento e implementación de la Jornada Única</t>
  </si>
  <si>
    <t>PAI-PALANCA</t>
  </si>
  <si>
    <t>Número de Entidades Territoriales Certificadas con Planes  de implementación de la Jornada Única en los Establecimientos Educativos oficiales</t>
  </si>
  <si>
    <t xml:space="preserve">Reporte Simat </t>
  </si>
  <si>
    <t>(Número de estudiantes del sector oficial en Jornada Única/Total de estudiantes del sector oficial educación regular (grados 0 a 11) reportados en el SIMAT )* 100</t>
  </si>
  <si>
    <t xml:space="preserve">Porcentaje de estudiantes en establecimientos educativos oficiales con jornada única </t>
  </si>
  <si>
    <t>Etica y valores
STEM
Guía 34
Documento sobre orientaciones técnicas, administrativas y pedagógicas para la atención de estudiantes con Trastornos del Aprendizaje y del Comportamiento
Guía 4</t>
  </si>
  <si>
    <t>Número de documentos elaborados para el fortalecimiento pedagógico y curricular</t>
  </si>
  <si>
    <t>Número de lineamientos curriculares u orientaciones diseñados o actualizados</t>
  </si>
  <si>
    <t>1.3.1.  Construcción de orientaciones curriculares y pedagógicas</t>
  </si>
  <si>
    <t>Informe de  avance</t>
  </si>
  <si>
    <t>Número de actividades ejecutadas / Número de actividades planeadas para la implementación de la solución tecnológica (SGDEA) 
SGDEA: Sistema de Gestión de Documentos Electrónicos de Archivo</t>
  </si>
  <si>
    <t xml:space="preserve">Porcentaje de avance en la implementación de la solución tecnológica (SGDEA) basada en el Modelo de Gestión Documental de la Entidad </t>
  </si>
  <si>
    <t>Unidad de Atención al Ciudadano</t>
  </si>
  <si>
    <t>6.1.1. Modelo Integrado de Planeación y Gestión</t>
  </si>
  <si>
    <t>Aumentar de manera sostenida el indice anual de desempeño institucional</t>
  </si>
  <si>
    <t>SG</t>
  </si>
  <si>
    <t xml:space="preserve">Informe de  documentos digitalizados </t>
  </si>
  <si>
    <t>Número de documentos digitalizados / total de documentos a  digitalizar</t>
  </si>
  <si>
    <t>Porcentaje de avance en la digitalización de documentos</t>
  </si>
  <si>
    <t>Informe de documentos organizados</t>
  </si>
  <si>
    <t>Número de documentos organizados / total de documentos  por  organizar</t>
  </si>
  <si>
    <t>Porcentaje de avance en la organización técnica de documentos</t>
  </si>
  <si>
    <t>Informe ejecutivo de las asistencias técnicas</t>
  </si>
  <si>
    <t>Número de asistencias técnicas realizadas en las Secretarías de Educación  / Total asistencias técnicas  programadas 
Nota: Se programan dos asistencias técnicas por Secretaría de Educación Certificada con el Aplicativo SAC (85 SEC)</t>
  </si>
  <si>
    <t xml:space="preserve">Porcentaje de asistencias técnicas a las Secretarias de Educacion Certificadas con aplicativo SAC en el Modelo Integrado de Planeacion y Gestión - Servicio al Ciudadano </t>
  </si>
  <si>
    <t>Aumentar los niveles de satisfacción del cliente y de los grupos de valor</t>
  </si>
  <si>
    <t>Número de actividades ejecutadas / Número de actividades planeadas para la implementación del nuevo Canal de Servicio</t>
  </si>
  <si>
    <t>Porcentaje de avance en la implementación de un nuevo Canal de Servicio</t>
  </si>
  <si>
    <t>6.1.4. Atención al Ciudadano</t>
  </si>
  <si>
    <t>Plan Operativo Ingreso y retiro</t>
  </si>
  <si>
    <t>(Número de empleos provistos de la planta de personal del MEN / Número total de empleos de la planta de personal)*100
Notas: 
• Planta de personal incluye Carrera Administrativa y Libre Nombramiento y Remoción
•El indicador no será acumulable</t>
  </si>
  <si>
    <t>Porcentaje de provisión de la planta de personal del Ministerio de Educación Nacional</t>
  </si>
  <si>
    <t>Subdirección de Talento Humano</t>
  </si>
  <si>
    <t xml:space="preserve">Talento Humano </t>
  </si>
  <si>
    <t>Plan Operativo SIGEP ll</t>
  </si>
  <si>
    <t>Actividades ejecutadas para la actualización de información de los servidores y de la planta de personal en SIGEP ll / Actividades programadas para la actualización de información de los servidores y de la planta de personal en SIGEP ll</t>
  </si>
  <si>
    <t>Porcentaje de avance de la actualización de información de los servidores y de la planta de personal en SIGEP ll</t>
  </si>
  <si>
    <t>Plan Operativo PIC</t>
  </si>
  <si>
    <t>Actividades ejecutadas del Plan de capacitación del Ministerio / Actividades programadas del Plan de capacitación del Ministerio</t>
  </si>
  <si>
    <t>Porcentaje de avance en la ejecución del Plan de Capacitación del Ministerio</t>
  </si>
  <si>
    <t>6.1.2. Gestión del Talento Humano del Ministerio</t>
  </si>
  <si>
    <t>Plan Operativo SGSST</t>
  </si>
  <si>
    <t>Actividades ejecutadas del Plan de Seguridad y Salud en el Trabajo / Actividades programadas del Plan de Seguridad y Salud en el Trabajo</t>
  </si>
  <si>
    <t>Porcentaje de avance en la ejecución del Plan de Seguridad y Salud en el Trabajo</t>
  </si>
  <si>
    <t>Plan Operativo Teletrabajo</t>
  </si>
  <si>
    <t>Planta de personal del Ministerio en modalidad de teletrabajo suplementario / Planta total de personal del Ministerio</t>
  </si>
  <si>
    <t>Porcentaje de la planta de personal del Ministerio en modalidad de teletrabajo suplementario</t>
  </si>
  <si>
    <t>Plan Operativo Bienestar e Incentivos</t>
  </si>
  <si>
    <t>Actividades ejecutadas del Plan de Bienestar e Incentivos / Actividades programadas del Plan de Bienestar e Incentivos</t>
  </si>
  <si>
    <t>Porcentaje de avance en la ejecución del Plan de Bienestar e Incentivos</t>
  </si>
  <si>
    <t>Documento Técnico Competencias identificadas</t>
  </si>
  <si>
    <t>Número de competencias laborales identificadas como críticas / Total de competencias laborales definidas en el Decreto 815 de 2018 y Resolución 3335 de 2015</t>
  </si>
  <si>
    <t xml:space="preserve">Porcentaje de competencias identificadas como críticas para el cumplimiento de las metas estratégicas del Ministerio </t>
  </si>
  <si>
    <t>Informe de avance de recaudo</t>
  </si>
  <si>
    <t>Monto recaudado / Monto proyectado de recaudo
Nota: El reporte semestral se determina de acuerdo con lo estipulado en el Decreto 1050 de 2014, el cual en su artículo 7 estipula: (…) Los recursos retenidos serán transferidos a la cuenta que para tal efecto se defina, así: con corte a junio 30, los primeros diez (10) días del mes de julio y con corte a diciembre 31, los primeros diez (10) días del mes de enero de cada año. (...)</t>
  </si>
  <si>
    <t>Porcentaje de recaudo recursos Ley 1697 de 2013</t>
  </si>
  <si>
    <t>Subdirección de Gestión Financiera</t>
  </si>
  <si>
    <t>Aumentar la eficiencia del modelo operativo con el ahorro de recursos y la disminución de reprocesos</t>
  </si>
  <si>
    <t>Monto recaudado/ Monto proyectado de recaudo</t>
  </si>
  <si>
    <t>Porcentaje de recaudo recursos Ley 21 de 1982</t>
  </si>
  <si>
    <t>Informe de embargos ejecutados y registrados efectivamente</t>
  </si>
  <si>
    <t xml:space="preserve">Embargos registrados BD / Nota débito embargo
Notas: 
• Este indicador no es acumulable de un periodo a otro dentro de la vigencia.
• La periodicidad fue determinada de acuerdo con las fechas de cierre contable las cuales determina la Contaduría General de la Nación, las cuales no han sido actualizadas para la presente vigencia. </t>
  </si>
  <si>
    <t>Porcentaje de registros de embargos realizados</t>
  </si>
  <si>
    <t>Reporte Mensual INPANUT - SIIF MINHACIENDA</t>
  </si>
  <si>
    <t>PAC  Ejecutado/ PAC Programado
Nota: Este indicador no es acumulable de un periodo a otro dentro de la vigencia.</t>
  </si>
  <si>
    <t>Porcentaje PAC Ejecutado</t>
  </si>
  <si>
    <t>Reporte de Ejecución Presupuestal  Vigencia</t>
  </si>
  <si>
    <t>Total comprometido/ Apropiación inicial</t>
  </si>
  <si>
    <t>Porcentaje de ejecución presupuestal (comprometido)</t>
  </si>
  <si>
    <t>Reporte de informes recibidos</t>
  </si>
  <si>
    <t>Informes de legalización recibidos / Cantidad de informes por legalizar a cierre de vigencia anterior
Notas: 
• Los resultados de diciembre, se reportarán el 15 de febrero de la siguiente vigencia (Rezago de 45 días).
• El numerador corresponde a los informes de los meses legalizados en el trimestre reportado.
• Los trimestres de reporte se basan en las fechas estipuladas por la Contaduría General de la Nación para la información contable.</t>
  </si>
  <si>
    <t>Porcentaje de avance de informes de legalización de recursos entregados en administración recibidos</t>
  </si>
  <si>
    <t>Informe de Avances de Implementación de Herramientas Tecnológicas</t>
  </si>
  <si>
    <t>∑n (Avance proyecto * Peso del proyecto)</t>
  </si>
  <si>
    <t>Implementación de herramientas tecnológicas de Gestión Financiera</t>
  </si>
  <si>
    <t>Total obligado/ Apropiación inicial</t>
  </si>
  <si>
    <t>Porcentaje de ejecución presupuestal (obligado)</t>
  </si>
  <si>
    <t>Reporte de Ejecución Presupuestal  Reserva</t>
  </si>
  <si>
    <t>(Reserva pagada+ Reserva liberada) / Reserva constituida</t>
  </si>
  <si>
    <t>Porcentaje de ejecución presupuestal de reservas</t>
  </si>
  <si>
    <t>Informe seguimiento  de implementación del software Logística</t>
  </si>
  <si>
    <t>Número de actividades realizadas del plan de trabajo / Número de actividades programadas en el plan de trabajo de implementación del software</t>
  </si>
  <si>
    <t>Porcentaje de avance de la implementación del software para el proceso de operación logística</t>
  </si>
  <si>
    <t>Subdirección de Gestión Administrativa</t>
  </si>
  <si>
    <t>Informe seguimiento de implementación de la herramienta</t>
  </si>
  <si>
    <t>Número de actividades realizadas del plan de trabajo / Número de actividades programadas en el plan de trabajo de implementación de la herramienta</t>
  </si>
  <si>
    <t>Porcentaje de avance en la implementación de la herramienta flujo de comisiones en la mesa de ayuda de tecnología</t>
  </si>
  <si>
    <t>Informe seguimiento consumo de combustible</t>
  </si>
  <si>
    <t>Consumo autorizado menos consumo mes / Ahorro del 10 programado para la vigencia
Notas: 
• Se programa un ahorro del 10  para la vigencia a partir de los límites autorizados en Circular de Austeridad vigente. 
• Los ahorros se van acumulando de un mes a otro.</t>
  </si>
  <si>
    <t>Porcentaje de ahorro programado en el consumo de combustible de los vehículos</t>
  </si>
  <si>
    <t xml:space="preserve">Informe seguimiento de los programas ambientales </t>
  </si>
  <si>
    <t>Número de actividades realizadas de los programas ambientales / Número de actividades programadas</t>
  </si>
  <si>
    <t>Porcentaje de avance de los programas ambientales de las sedes del MEN</t>
  </si>
  <si>
    <t>Informe de  bienes en custodia de los colaboradores</t>
  </si>
  <si>
    <t>Bienes en custodia de los colaboradores / Bienes asignados y registrados en el Sistema</t>
  </si>
  <si>
    <t>Porcentaje de bienes en custodia de los colaboradores</t>
  </si>
  <si>
    <t>Informe seguimiento mesas de ayuda</t>
  </si>
  <si>
    <t>Mesa de ayuda administrativas atendidas en los tiempos establecidos / Total de mesas de ayuda administrativas recibidas
Nota: Incluye control ingreso y salida de bienes, mantenimiento y arreglos, registro movimientos en el inventario, solicitud de vehículos oficiales, suministros y operación servicios generales.</t>
  </si>
  <si>
    <t>Porcentaje de Mesas de ayuda administrativas atendidas en los tiempos establecidos</t>
  </si>
  <si>
    <t>6,25</t>
  </si>
  <si>
    <t xml:space="preserve">Informe seguimiento consumo de fotocopias por dependencia </t>
  </si>
  <si>
    <t>Consumo autorizado menos consumo mes / ahorro del 20 programado para la vigencia
Notas: 
• Se programa un ahorro del 20  para la vigencia a partir de los límites autorizados en Circular de Austeridad vigente. 
• Los ahorros se van acumulando de un mes a otro.</t>
  </si>
  <si>
    <t>Porcentaje de ahorro programado en el consumo de fotocopias de las dependencias</t>
  </si>
  <si>
    <t>Informe seguimiento plan de mantenimiento</t>
  </si>
  <si>
    <t>Actividades ejecutadas del Plan de Mantenimiento de Infraestructura/ Actividades definidas en el Plan de Mantenimiento de infraestructura</t>
  </si>
  <si>
    <t>Porcentaje de ejecución del plan de mantenimiento preventivo de los bienes inmuebles</t>
  </si>
  <si>
    <t>1-3</t>
  </si>
  <si>
    <t>Tercer puesto entre los 24 sectores</t>
  </si>
  <si>
    <t>Resultados de Gestión y Desempeño Sectorial publicados por el DAFP</t>
  </si>
  <si>
    <t xml:space="preserve">Posición del Sector Educación acorde con el Indice de Gestión y Desempeño Sectorial publicado por el Departamento Administrativo de la Función Pública acorde con lo diligenciado por las entidades en el FURAG.
Notas: 
• Los resultados de la vigencia a medir con corte 31 de diciembre, los calculará el DAFP en el mes de julio de la siguiente vigencia (Rezago de 210 días)
</t>
  </si>
  <si>
    <t>Posición del Sector Educación acorde con el Índice de Gestión y Desempeño evaluado por Función Pública</t>
  </si>
  <si>
    <t>Subdirección de Desarrollo Organizacional</t>
  </si>
  <si>
    <t>6.3.1. Mejora en las políticas de desempeño según los resultados del FURAG como sector</t>
  </si>
  <si>
    <t>6.3. Fortalecimiento de las Entidades Adscritas y Vinculadas</t>
  </si>
  <si>
    <t>Todas las dimensiones</t>
  </si>
  <si>
    <t xml:space="preserve">Resultados de Gestión y Desempeño Institucional publicados por el DAFP </t>
  </si>
  <si>
    <t xml:space="preserve">Indice de Gestión y Desempeño Institucional publicado por el Departamento Administrativo de la Función Pública acorde con lo diligenciado en el FURAG. 
Notas: 
• Los resultados de la vigencia a medir con corte 31 de diciembre, los calculará el DAFP en el mes de julio de la siguiente vigencia (Rezago de 210 días)
</t>
  </si>
  <si>
    <t>Índice de Gestión y Desempeño Institucional del Ministerio de Educación Nacional  evaluado por Función Pública</t>
  </si>
  <si>
    <t>Resultados Encuesta sobre Ambiente y Desempeño Institucional Nacional (EDI) publicados por el DANE</t>
  </si>
  <si>
    <t xml:space="preserve">Promedio simple de los indicadores de cada componente medido en la encuesta sobre Ambiente y Desempeño Institucional Nacional (EDI) consolidado para el sector administrativo. 
Notas: 
• Los resultados de la vigencia a medir con corte 31 de diciembre, los calculará el DANE en el mes de abril de la siguiente vigencia (Rezago de 120 días)
</t>
  </si>
  <si>
    <t xml:space="preserve">Nivel de percepción medido en la Encuesta sobre Ambiente y Desempeño Institucional Nacional EDI </t>
  </si>
  <si>
    <t>6.3.2 Mejora en Encuesta sobre Ambiente y Desempeño Institucional nacional</t>
  </si>
  <si>
    <t>Informe de procesos apoyados</t>
  </si>
  <si>
    <t>Sumatoria de de procesos de contratación apoyados
Nota: Procesos de contratación con mesa de trabajo realizada y aprobado el estudio previo en NEON.</t>
  </si>
  <si>
    <t>Número de procesos de contratación apoyados en la etapa de planeación</t>
  </si>
  <si>
    <t>Subdirección de Contratación</t>
  </si>
  <si>
    <t>Informe Contratos liquidados</t>
  </si>
  <si>
    <t>Contratos liquidados / Contratos programados por liquidar en la vigencia
Nota: Liquidaciones con informe final radicado en la Subdirección de Contratación.</t>
  </si>
  <si>
    <t xml:space="preserve">Porcentaje de contratos liquidados </t>
  </si>
  <si>
    <t>Informe de documentos actualizados en el SIG</t>
  </si>
  <si>
    <t xml:space="preserve">Documentos actualizados / Documentos por actualizar </t>
  </si>
  <si>
    <t>Porcentaje de avance en la actualización de documentos del proceso de Gestión Contractual en el SIG de acuerdo con las nuevas versiones de Manuales de Contratación y Supervisión</t>
  </si>
  <si>
    <t>Listas de asistencia</t>
  </si>
  <si>
    <t xml:space="preserve">Sumatoria de capacitaciones en gestión contractual realizadas </t>
  </si>
  <si>
    <t xml:space="preserve">Número de capacitaciones en gestión contractual realizadas </t>
  </si>
  <si>
    <t>Actas de reunión</t>
  </si>
  <si>
    <t>Sumatoria de comités de la Secretaría General realizados</t>
  </si>
  <si>
    <t>Número de comités de la Secretaría General realizados</t>
  </si>
  <si>
    <t>Secretaría General</t>
  </si>
  <si>
    <t>Informe ejecutivo</t>
  </si>
  <si>
    <t>Sumatoria de actividades de prevención de realizadas</t>
  </si>
  <si>
    <t>Número de actividades realizadas para la prevención de conductas que conlleven a faltas disciplinarias</t>
  </si>
  <si>
    <t>Número  de procesos  finalizados o con decisiones de fondo / Número de procesos iniciados
Nota:  Los  procesos iniciados corresponden a las vigencias 2017, 2018 y 2019</t>
  </si>
  <si>
    <t xml:space="preserve">Porcentaje de procesos finalizados o con decisiones de fondo </t>
  </si>
  <si>
    <t>Informe de avance  en la implementación del plan de fortalecimiento de servicios tecnológicos</t>
  </si>
  <si>
    <t>Número de actividades ejecutadas del plan de fortalecimiento de servicios tecnológicos / Número total de actividades planeadas
ESTRATEGIAS PARA MOVILIZAR LA META
1. Migración servicios no críticos a la Nube.
2. Continuar la modernización de la red LAN del Ministerio.
3.  Modernización de la solución de control de acceso.
4. Reducción de riesgos de seguridad informática.
5.  Diseñar e implementar nuevas modalidades de suministro de equipos de cómputo para los colaboradores del Ministerio.</t>
  </si>
  <si>
    <t>Porcentaje de avance en la implementación del Plan de fortalecimiento de servicios tecnológicos</t>
  </si>
  <si>
    <t>Oficina de Tecnología y Sistemas de Información</t>
  </si>
  <si>
    <t>Informe de avance de matrícula conectada</t>
  </si>
  <si>
    <t>(Matrícula oficial con conexión a Internet / matrícula oficial total) * 100
ESTRATEGIAS PARA MOVILIZAR LA META
1. Apoyar el CONPES de Tecnologías para Educar.
2. Asistencia técnica a las Entidades Territoriales Certificadas para la estructuración de proyectos de conectividad.
Nota: Se aclara que para el mes de diciembre las IE en su mayoría, históricamente, no cuentan con servicio de conectividad, dado que la contratación de las Sedes Territoriales se proyecta hasta el mes de noviembre por el periodo de receso escolar de fin de año.</t>
  </si>
  <si>
    <t>Porcentaje de estudiantes de Instituciones Educativas oficiales con acceso a internet</t>
  </si>
  <si>
    <t>Informe de avance en el fortalecimiento de los servicios de información existentes y nuevos</t>
  </si>
  <si>
    <t xml:space="preserve">Número de servicios de información fortalecidos / Número total de servicios de información </t>
  </si>
  <si>
    <t>Porcentaje de avance en el fortalecimiento de los servicios de información existentes y nuevos</t>
  </si>
  <si>
    <t>Informe de avance en la implementación de la Arquitectura Empresarial del Sector Educación</t>
  </si>
  <si>
    <t xml:space="preserve">Número de actividades ejecutadas / Número de actividades planeadas
ESTRATEGIAS PARA MOVILIZAR LA META
1. Acompañar la renovación de los servicios de información para que cumplan con la arquitectura objetivo 
2.  Servicios de datos implementados para los ocho (8) registros únicos. 
3. Calidad sobre los datos maestros, acciones e históricos  </t>
  </si>
  <si>
    <t>Porcentaje de avance en la implementación de la Arquitectura Empresarial del Sector Educación</t>
  </si>
  <si>
    <t>Informe de avance del Plan de Seguridad y Privacidad de la Información</t>
  </si>
  <si>
    <t xml:space="preserve">Número de actividades ejecutadas del plan de Seguridad y Privacidad de la Información / Número total de actividades planeadas
ESTRATEGIAS PARA MOVILIZAR LA META
1. Generación de protocolos de paso a producción incluyendo IPv6. 
2. Campaña de divulgación en Seguridad y Privacidad de la información </t>
  </si>
  <si>
    <t>Porcentaje de avance en la implementación del Plan de Seguridad y Privacidad de la Información</t>
  </si>
  <si>
    <t>Informe de avance del plan de implementación de la Política de Gobierno Digital</t>
  </si>
  <si>
    <t>Número de actividades ejecutadas del plan de implementación de la política de Gobierno Digital / Número de actividades planeadas
ESTRATEGIAS PARA MOVILIZAR LA META
Preparación para medición FURAG</t>
  </si>
  <si>
    <t>Porcentaje de avance en la implementación de la Política de Gobierno Digital</t>
  </si>
  <si>
    <t>Informe de avances en la implementación del plan integral de acompañamiento</t>
  </si>
  <si>
    <t>Número de actividades ejecutadas del plan integral de acompañamiento / Número total de actividades planeadas
ESTRATEGIAS PARA MOVILIZAR LA META
1. Acompañamiento en Gobierno Digital
2. Acompañamiento en Seguridad Digital
3. Apropiación de buenas prácticas de gestión</t>
  </si>
  <si>
    <t>Porcentaje de avance en la implementación del plan integral de acompañamiento a las entidades adscritas y vinculadas en TI</t>
  </si>
  <si>
    <t>6.3.3 Fortalecimiento sectorial en Tecnologías de la Información (TI)</t>
  </si>
  <si>
    <t>Reporte de las acciones de promoción</t>
  </si>
  <si>
    <t xml:space="preserve">Sumatoria de acciones de promoción de la internacionalización de la educación superior desarrolladas </t>
  </si>
  <si>
    <t>Número de acciones de promoción de la internacionalización de la educación superior de Colombia desarrolladas</t>
  </si>
  <si>
    <t>Oficina de Cooperación y Asuntos Internacionales</t>
  </si>
  <si>
    <t>Informe del espacio de articulación</t>
  </si>
  <si>
    <t>Sumatoria de espacios de articulación con aliados internacionales y del sector privado realizados</t>
  </si>
  <si>
    <t>Número de espacios de articulación con aliados internacionales y del sector privado realizados</t>
  </si>
  <si>
    <t>Documento soporte cooperación  y/o matriz de relación de cooperación</t>
  </si>
  <si>
    <t>Sumatoria de los recursos de cooperación gestionados
Nota: Comprende recursos de cooperación técnica y financiera</t>
  </si>
  <si>
    <t>Recursos de cooperación gestionados con el apoyo y acompañamiento de la OCAI</t>
  </si>
  <si>
    <t xml:space="preserve">Lineamiento técnico y financiero para canastas educativas construido y concertado </t>
  </si>
  <si>
    <t xml:space="preserve">Lineamiento técnico de Canastas educativas construido y concertado </t>
  </si>
  <si>
    <t>Oficina Asesora de Planeación y Finanzas</t>
  </si>
  <si>
    <t xml:space="preserve">Variable indígena dentro de la tipología de ETC con presencia de pueblos indígenas  construida, concertada e incorporada  en el marco de la CONTCEPI </t>
  </si>
  <si>
    <t>Matriz de proyectos aprobados</t>
  </si>
  <si>
    <t xml:space="preserve">Sumatoria de los recursos del Sistema General de Regalías (SGR) aprobados para el sector educativo </t>
  </si>
  <si>
    <t xml:space="preserve">Recursos del Sistema General de Regalías (SGR) aprobados para el sector educativo </t>
  </si>
  <si>
    <t>De acuerdo a los entregables definidos en el formato de hitos</t>
  </si>
  <si>
    <t xml:space="preserve">Sumatoria de los hitos definidos en el formato de hitos </t>
  </si>
  <si>
    <t>Porcentaje de avance en el diseño y desarrollo de tablero de seguimiento a la ejecución de los recursos del SGP</t>
  </si>
  <si>
    <t xml:space="preserve">Evaluación de Resultados </t>
  </si>
  <si>
    <t>Porcentaje de avance en el diseño y desarrollo del tablero de seguimiento al Plan de Acción Institucional (físico y financiero)</t>
  </si>
  <si>
    <t>Documentos elaborados</t>
  </si>
  <si>
    <t>Sumatoria de los documentos elaborados</t>
  </si>
  <si>
    <t>Número de documentos elaborados con temáticas relevantes de la política educativa</t>
  </si>
  <si>
    <t>Porcentaje de avance en la implementación de Reportáte</t>
  </si>
  <si>
    <t>Anuarios estadísticos publicados</t>
  </si>
  <si>
    <t>Sumatoria de los anuarios estadisticos publicados
*Nota:Comprende los anuarios nacional y para educación preescolar básica y media y educación superior</t>
  </si>
  <si>
    <t>Número de anuarios estadísticos sectoriales publicados (nacional, departamentales  y para las ETC)</t>
  </si>
  <si>
    <t>Boletines publicados</t>
  </si>
  <si>
    <t>Sumatoria de los boletines publicados</t>
  </si>
  <si>
    <t xml:space="preserve">Número de boletines elaborados con información sobre desempeño sectorial según avances en Plan Nacional de Desarrollo y Plan de Acción Institucional (PAI) </t>
  </si>
  <si>
    <t>Sumatoria: (((A+B)*20)+(C*20)+(D*20)+(E*20))
A.Definición de la estructura del micrositio 
B.Plan de acción (interno y con las dependencias involucradas)
C.Prototipo del micrositio
D.Fase I del prototipo desarrollado
E. Fase II  desarrollada</t>
  </si>
  <si>
    <t>Porcentaje de avance en el diseño e implementación del micrositio de información estadística sectorial</t>
  </si>
  <si>
    <t>Informe de Comunicación Externa</t>
  </si>
  <si>
    <t>Sumatoria de contenidos comunicacionales externos  divulgados</t>
  </si>
  <si>
    <t>Número de contenidos comunicacionales externos divulgados</t>
  </si>
  <si>
    <t>Oficina Asesora de Comunicaciones</t>
  </si>
  <si>
    <t xml:space="preserve">Información y Comunicación </t>
  </si>
  <si>
    <t>Informe mensual asesorías, acompañamientos y eventos</t>
  </si>
  <si>
    <t xml:space="preserve">Sumatoria de asesorías, acompañamientos y eventos institucionales realizados </t>
  </si>
  <si>
    <t xml:space="preserve">Número de asesorías, acompañamientos y eventos institucionales realizados </t>
  </si>
  <si>
    <t>Informe de Comunicación Interna</t>
  </si>
  <si>
    <t>Sumatoria de contenidos comunicacionales internos divulgados</t>
  </si>
  <si>
    <t>Número de contenidos comunicacionales internos divulgados</t>
  </si>
  <si>
    <t>Informe de Redes Sociales</t>
  </si>
  <si>
    <t>Sumatoria de cuentas alcanzadas a través de los contenidos divulgados en las redes sociales del Ministerio
Nota: Alcance de facebook e instagram e impresiones de twitter</t>
  </si>
  <si>
    <t>Número de cuentas alcanzadas a través de los contenidos divulgados en las redes sociales del  Ministerio</t>
  </si>
  <si>
    <t>Informe de Google Analytic</t>
  </si>
  <si>
    <t>Sumatoria de visitas a la página a web del MEN</t>
  </si>
  <si>
    <t>Número de visitas de la Página Web del MEN</t>
  </si>
  <si>
    <t>Informes de auditorías</t>
  </si>
  <si>
    <t>Auditorías realizadas / auditorías programadas</t>
  </si>
  <si>
    <t>Porcentaje de auditorías realizadas</t>
  </si>
  <si>
    <t>Oficina de Control Interno</t>
  </si>
  <si>
    <t>Reducir el impacto de los riesgos estratégicos, tácticos y operativos, identificados en cada modelo referencial.</t>
  </si>
  <si>
    <t>Control Interno</t>
  </si>
  <si>
    <t>DM</t>
  </si>
  <si>
    <t>Publicación Página web</t>
  </si>
  <si>
    <t>Nùmero de seguimientos a las acciones de mejora realizados / Seguimientos a las acciones de mejora programados.</t>
  </si>
  <si>
    <t>Porcentaje de seguimiento a las acciones de mejora</t>
  </si>
  <si>
    <t>Matriz de seguimiento a respuestas entes de control</t>
  </si>
  <si>
    <t>Numero de solicitudes a las que se realiza seguimiento/ Total de solicitudes recibidas</t>
  </si>
  <si>
    <t>Porcentaje de seguimiento a respuestas entes de control</t>
  </si>
  <si>
    <t>Informe deResultado de la Estrategia</t>
  </si>
  <si>
    <t>Estrategias para fomentar la cultura de autocontrol   implementadas</t>
  </si>
  <si>
    <t>Número de estrategías de autocontrol implementadas</t>
  </si>
  <si>
    <t>Acta de Comité</t>
  </si>
  <si>
    <t>Número de sesiones del Comité Sectorial de Auditoría realizadas</t>
  </si>
  <si>
    <t>Informe</t>
  </si>
  <si>
    <t>Número de Informes del Estado de la Gestión del Riesgo presentados / Informes del Estado de la Gestión del Riesgo progrramados</t>
  </si>
  <si>
    <t>Número de Informes del Estado de la Gestión del Riesgo presentados</t>
  </si>
  <si>
    <t>Número de sesiones del Comité Institucional de Coordinación de Control Interno realizadas</t>
  </si>
  <si>
    <t>Base de conceptos</t>
  </si>
  <si>
    <t>#conceptos externos expedidos hasta con 2 días menos que lo establecido por norma /Total de conceptos externos expedidos por el area</t>
  </si>
  <si>
    <t>Porcentaje de conceptos externos expedidos en un término inferior a 2 dias respecto a lo establecido por norma</t>
  </si>
  <si>
    <t>Oficina Asesora Jurídica</t>
  </si>
  <si>
    <t>Base de procesos
Procesos cargados en gestión documental</t>
  </si>
  <si>
    <t># de procesos que ejecutan la línea de defensa por bonificación por servicios prestados/Total de procesos por bonificación por servicios prestados</t>
  </si>
  <si>
    <t>Porcentaje de implementación de la línea de defensa para los procesos de bonificación por servicios prestados</t>
  </si>
  <si>
    <t>Base de datos de cobro coactivo</t>
  </si>
  <si>
    <t>Valor recaudado durante el periodo</t>
  </si>
  <si>
    <t xml:space="preserve">Recursos recaudados por gestión de cobro coactivo </t>
  </si>
  <si>
    <t>Actos administrativos aprobados</t>
  </si>
  <si>
    <t># de actos administrativos aprobados en el periodo de acuerdo al PND/Total de actos administrativos programados en el PND para el periodo</t>
  </si>
  <si>
    <t>Porcentaje de implementación de la agenda normativa del PND</t>
  </si>
  <si>
    <t>Informe de conciliación (correo electrónico)</t>
  </si>
  <si>
    <t># de procesos de sanción por mora conciliados de acuerdo al cronograma de conciliación/Total de procesos de sanción por mora de acuerdo al cronograma llevados a la conciliación</t>
  </si>
  <si>
    <t xml:space="preserve">Porcentaje de eficacia de los procesos de sanción por mora llevados a la Conciliación </t>
  </si>
  <si>
    <t>Meta diciembre</t>
  </si>
  <si>
    <t>Meta noviembre</t>
  </si>
  <si>
    <t>Meta octubre</t>
  </si>
  <si>
    <t>Meta septiembre</t>
  </si>
  <si>
    <t>Meta agosto</t>
  </si>
  <si>
    <t>Meta julio</t>
  </si>
  <si>
    <t>Meta junio</t>
  </si>
  <si>
    <t>Meta mayo</t>
  </si>
  <si>
    <t>Meta abril</t>
  </si>
  <si>
    <t>Meta marzo</t>
  </si>
  <si>
    <t>Meta febrero</t>
  </si>
  <si>
    <t>Meta enero</t>
  </si>
  <si>
    <t>Meta 2020 seguimiento</t>
  </si>
  <si>
    <t>Rezago meta  2019</t>
  </si>
  <si>
    <t>Avance 2019</t>
  </si>
  <si>
    <t>Meta cuatrenio</t>
  </si>
  <si>
    <t>Meta 2022</t>
  </si>
  <si>
    <t>Meta 2021</t>
  </si>
  <si>
    <t>Meta 2020</t>
  </si>
  <si>
    <t>Meta 2019</t>
  </si>
  <si>
    <t>Línea Base 2018</t>
  </si>
  <si>
    <t>Medio de verificación</t>
  </si>
  <si>
    <t>Fórmula de cálculo</t>
  </si>
  <si>
    <t>Unidad de medida</t>
  </si>
  <si>
    <t>Tipo de acumulación</t>
  </si>
  <si>
    <t>Periodicidad</t>
  </si>
  <si>
    <t>Tipo</t>
  </si>
  <si>
    <t>Acuerdos con estudiantes ES</t>
  </si>
  <si>
    <t>Acuerdos Sindicales</t>
  </si>
  <si>
    <t>Construyendo País</t>
  </si>
  <si>
    <t xml:space="preserve">Pactos Territoriales </t>
  </si>
  <si>
    <t>CTeI</t>
  </si>
  <si>
    <t>TIC</t>
  </si>
  <si>
    <t>Discapacidad</t>
  </si>
  <si>
    <t>Víctimas</t>
  </si>
  <si>
    <t>Equidad de Mujer</t>
  </si>
  <si>
    <t>Rrom</t>
  </si>
  <si>
    <t>NARP</t>
  </si>
  <si>
    <t>Indígenas</t>
  </si>
  <si>
    <t>CONPES</t>
  </si>
  <si>
    <t>Origen</t>
  </si>
  <si>
    <t>Indicador</t>
  </si>
  <si>
    <t>ID Indicador</t>
  </si>
  <si>
    <t>Acción Estratégica del Plan Sectorial</t>
  </si>
  <si>
    <t>Estrategia del Plan Sectorial</t>
  </si>
  <si>
    <t>Objetivo del Plan Sectorial</t>
  </si>
  <si>
    <t>Objetivo del PND</t>
  </si>
  <si>
    <t>Meta Objetivos de Desarrollo Sostenible - ODS</t>
  </si>
  <si>
    <t>Subdirección</t>
  </si>
  <si>
    <t>Dirección</t>
  </si>
  <si>
    <t>Objetivo del SIG</t>
  </si>
  <si>
    <t>Dimensión MIPG</t>
  </si>
  <si>
    <t>Despacho</t>
  </si>
  <si>
    <t xml:space="preserve"> PLAN DE ACCIÓN INSTITUCIONAL 2020</t>
  </si>
  <si>
    <t>Responde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</si>
</sst>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 #,##0_-;\-&quot;$&quot;\ * #,##0_-;_-&quot;$&quot;\ * &quot;-&quot;_-;_-@_-"/>
    <numFmt numFmtId="41" formatCode="_-* #,##0_-;\-* #,##0_-;_-* &quot;-&quot;_-;_-@_-"/>
    <numFmt numFmtId="43" formatCode="_-* #,##0.00_-;\-* #,##0.00_-;_-* &quot;-&quot;??_-;_-@_-"/>
    <numFmt numFmtId="164" formatCode="#,##0.0"/>
    <numFmt numFmtId="165" formatCode="0.0"/>
    <numFmt numFmtId="166" formatCode="0;[Red]0"/>
    <numFmt numFmtId="167" formatCode="#,##0_ ;\-#,##0\ "/>
    <numFmt numFmtId="168" formatCode="_(* #,##0_);_(* \(#,##0\);_(* &quot;-&quot;??_);_(@_)"/>
    <numFmt numFmtId="169" formatCode="_-* #,##0.00_-;\-* #,##0.00_-;_-* &quot;-&quot;_-;_-@_-"/>
  </numFmts>
  <fonts count="1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theme="0"/>
      <name val="Calibri"/>
      <family val="2"/>
      <scheme val="minor"/>
    </font>
    <font>
      <sz val="12"/>
      <color theme="1"/>
      <name val="Calibri"/>
      <family val="2"/>
      <scheme val="minor"/>
    </font>
    <font>
      <sz val="11"/>
      <name val="Calibri"/>
      <family val="2"/>
      <scheme val="minor"/>
    </font>
    <font>
      <sz val="10"/>
      <color theme="1"/>
      <name val="Calibri"/>
      <family val="2"/>
      <scheme val="minor"/>
    </font>
    <font>
      <sz val="11"/>
      <color rgb="FF000000"/>
      <name val="Calibri"/>
      <family val="2"/>
      <scheme val="minor"/>
    </font>
    <font>
      <sz val="10"/>
      <name val="Calibri"/>
      <family val="2"/>
      <scheme val="minor"/>
    </font>
    <font>
      <sz val="11"/>
      <color rgb="FF00B050"/>
      <name val="Calibri"/>
      <family val="2"/>
      <scheme val="minor"/>
    </font>
    <font>
      <sz val="11"/>
      <color rgb="FF0070C0"/>
      <name val="Calibri"/>
      <family val="2"/>
      <scheme val="minor"/>
    </font>
    <font>
      <sz val="9"/>
      <color theme="1"/>
      <name val="Calibri"/>
      <family val="2"/>
      <scheme val="minor"/>
    </font>
    <font>
      <sz val="8"/>
      <color theme="1"/>
      <name val="Calibri"/>
      <family val="2"/>
      <scheme val="minor"/>
    </font>
    <font>
      <b/>
      <sz val="9"/>
      <color indexed="81"/>
      <name val="Tahoma"/>
      <family val="2"/>
    </font>
    <font>
      <sz val="12"/>
      <color theme="1"/>
      <name val="Arial"/>
      <family val="2"/>
    </font>
    <font>
      <b/>
      <sz val="26"/>
      <color theme="1"/>
      <name val="Arial"/>
      <family val="2"/>
    </font>
  </fonts>
  <fills count="25">
    <fill>
      <patternFill patternType="none"/>
    </fill>
    <fill>
      <patternFill patternType="gray125"/>
    </fill>
    <fill>
      <patternFill patternType="solid">
        <fgColor rgb="FFFFFF00"/>
        <bgColor indexed="64"/>
      </patternFill>
    </fill>
    <fill>
      <patternFill patternType="solid">
        <fgColor rgb="FF9933FF"/>
        <bgColor indexed="64"/>
      </patternFill>
    </fill>
    <fill>
      <patternFill patternType="solid">
        <fgColor rgb="FF00FF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99FF"/>
        <bgColor indexed="64"/>
      </patternFill>
    </fill>
    <fill>
      <patternFill patternType="solid">
        <fgColor theme="4" tint="0.79998168889431442"/>
        <bgColor theme="4" tint="0.79998168889431442"/>
      </patternFill>
    </fill>
    <fill>
      <patternFill patternType="solid">
        <fgColor theme="5" tint="0.39997558519241921"/>
        <bgColor indexed="64"/>
      </patternFill>
    </fill>
    <fill>
      <patternFill patternType="solid">
        <fgColor theme="9" tint="0.39997558519241921"/>
        <bgColor indexed="64"/>
      </patternFill>
    </fill>
    <fill>
      <patternFill patternType="solid">
        <fgColor rgb="FF92D050"/>
        <bgColor indexed="64"/>
      </patternFill>
    </fill>
    <fill>
      <patternFill patternType="solid">
        <fgColor rgb="FFCE85FF"/>
        <bgColor indexed="64"/>
      </patternFill>
    </fill>
    <fill>
      <patternFill patternType="solid">
        <fgColor rgb="FFFF99CC"/>
        <bgColor theme="4" tint="0.79998168889431442"/>
      </patternFill>
    </fill>
    <fill>
      <patternFill patternType="solid">
        <fgColor rgb="FFFF99CC"/>
        <bgColor indexed="64"/>
      </patternFill>
    </fill>
    <fill>
      <patternFill patternType="solid">
        <fgColor rgb="FFFFC000"/>
        <bgColor indexed="64"/>
      </patternFill>
    </fill>
    <fill>
      <patternFill patternType="solid">
        <fgColor theme="7" tint="-0.249977111117893"/>
        <bgColor indexed="64"/>
      </patternFill>
    </fill>
    <fill>
      <patternFill patternType="solid">
        <fgColor rgb="FF75B24C"/>
        <bgColor indexed="64"/>
      </patternFill>
    </fill>
    <fill>
      <patternFill patternType="solid">
        <fgColor theme="5" tint="0.79998168889431442"/>
        <bgColor theme="4" tint="0.79998168889431442"/>
      </patternFill>
    </fill>
    <fill>
      <patternFill patternType="solid">
        <fgColor rgb="FFFFFF00"/>
        <bgColor theme="4" tint="0.79998168889431442"/>
      </patternFill>
    </fill>
    <fill>
      <patternFill patternType="solid">
        <fgColor theme="9"/>
        <bgColor indexed="64"/>
      </patternFill>
    </fill>
    <fill>
      <patternFill patternType="solid">
        <fgColor theme="4"/>
        <bgColor theme="4"/>
      </patternFill>
    </fill>
    <fill>
      <patternFill patternType="solid">
        <fgColor theme="4" tint="-0.249977111117893"/>
        <bgColor indexed="64"/>
      </patternFill>
    </fill>
    <fill>
      <patternFill patternType="solid">
        <fgColor rgb="FF0066CC"/>
        <bgColor indexed="64"/>
      </patternFill>
    </fill>
    <fill>
      <patternFill patternType="solid">
        <fgColor theme="0"/>
        <bgColor indexed="64"/>
      </patternFill>
    </fill>
  </fills>
  <borders count="15">
    <border>
      <left/>
      <right/>
      <top/>
      <bottom/>
      <diagonal/>
    </border>
    <border>
      <left style="thin">
        <color rgb="FF002060"/>
      </left>
      <right style="thin">
        <color rgb="FF002060"/>
      </right>
      <top style="thin">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indexed="64"/>
      </left>
      <right style="thin">
        <color indexed="64"/>
      </right>
      <top style="thin">
        <color indexed="64"/>
      </top>
      <bottom style="thin">
        <color indexed="64"/>
      </bottom>
      <diagonal/>
    </border>
    <border>
      <left/>
      <right style="thin">
        <color rgb="FF002060"/>
      </right>
      <top style="thin">
        <color rgb="FF002060"/>
      </top>
      <bottom style="thin">
        <color rgb="FF002060"/>
      </bottom>
      <diagonal/>
    </border>
    <border>
      <left style="thin">
        <color rgb="FF002060"/>
      </left>
      <right style="thin">
        <color rgb="FF002060"/>
      </right>
      <top style="thin">
        <color theme="4" tint="0.39997558519241921"/>
      </top>
      <bottom style="thin">
        <color rgb="FF002060"/>
      </bottom>
      <diagonal/>
    </border>
    <border>
      <left style="thin">
        <color rgb="FF002060"/>
      </left>
      <right style="thin">
        <color rgb="FF002060"/>
      </right>
      <top style="thin">
        <color theme="4" tint="0.39997558519241921"/>
      </top>
      <bottom style="thin">
        <color theme="4" tint="0.39997558519241921"/>
      </bottom>
      <diagonal/>
    </border>
    <border>
      <left style="thin">
        <color rgb="FF002060"/>
      </left>
      <right style="thin">
        <color rgb="FF002060"/>
      </right>
      <top style="thin">
        <color rgb="FF002060"/>
      </top>
      <bottom style="thin">
        <color theme="4" tint="0.39997558519241921"/>
      </bottom>
      <diagonal/>
    </border>
    <border>
      <left style="thin">
        <color theme="0"/>
      </left>
      <right/>
      <top style="thin">
        <color theme="0"/>
      </top>
      <bottom/>
      <diagonal/>
    </border>
    <border>
      <left style="medium">
        <color theme="0"/>
      </left>
      <right/>
      <top style="medium">
        <color theme="0"/>
      </top>
      <bottom/>
      <diagonal/>
    </border>
    <border>
      <left/>
      <right/>
      <top/>
      <bottom style="thin">
        <color indexed="64"/>
      </bottom>
      <diagonal/>
    </border>
    <border>
      <left style="medium">
        <color theme="0"/>
      </left>
      <right/>
      <top/>
      <bottom/>
      <diagonal/>
    </border>
    <border>
      <left/>
      <right style="thin">
        <color theme="0"/>
      </right>
      <top/>
      <bottom/>
      <diagonal/>
    </border>
  </borders>
  <cellStyleXfs count="6">
    <xf numFmtId="0" fontId="0" fillId="0" borderId="0"/>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8" fillId="0" borderId="0"/>
  </cellStyleXfs>
  <cellXfs count="214">
    <xf numFmtId="0" fontId="0" fillId="0" borderId="0" xfId="0"/>
    <xf numFmtId="0" fontId="0" fillId="0" borderId="0" xfId="0" applyProtection="1">
      <protection locked="0"/>
    </xf>
    <xf numFmtId="0" fontId="0" fillId="0" borderId="0" xfId="0" applyAlignment="1">
      <alignment horizontal="center" vertical="center"/>
    </xf>
    <xf numFmtId="2" fontId="0" fillId="0" borderId="0" xfId="0" applyNumberFormat="1"/>
    <xf numFmtId="10" fontId="0" fillId="0" borderId="0" xfId="4" applyNumberFormat="1" applyFont="1" applyProtection="1"/>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2" xfId="0" applyBorder="1" applyAlignment="1" applyProtection="1">
      <alignment vertical="top" wrapText="1"/>
      <protection locked="0"/>
    </xf>
    <xf numFmtId="0" fontId="0" fillId="6" borderId="3" xfId="0" applyFill="1" applyBorder="1" applyAlignment="1">
      <alignment horizontal="center" vertical="center" wrapText="1"/>
    </xf>
    <xf numFmtId="0" fontId="0" fillId="0" borderId="1" xfId="0" applyBorder="1" applyAlignment="1">
      <alignment vertical="top" wrapText="1"/>
    </xf>
    <xf numFmtId="0" fontId="0" fillId="6" borderId="3" xfId="0" applyFill="1" applyBorder="1" applyAlignment="1">
      <alignment vertical="top" wrapText="1"/>
    </xf>
    <xf numFmtId="0" fontId="0" fillId="0" borderId="2" xfId="0" applyBorder="1" applyAlignment="1">
      <alignment horizontal="center" vertical="center" wrapText="1"/>
    </xf>
    <xf numFmtId="0" fontId="0" fillId="0" borderId="2" xfId="0" applyBorder="1" applyAlignment="1">
      <alignment vertical="top" wrapText="1"/>
    </xf>
    <xf numFmtId="0" fontId="0" fillId="7" borderId="2" xfId="0" applyFill="1" applyBorder="1" applyAlignment="1">
      <alignment horizontal="left" vertical="center" wrapText="1"/>
    </xf>
    <xf numFmtId="0" fontId="6" fillId="0" borderId="2" xfId="0" applyFont="1" applyBorder="1" applyAlignment="1">
      <alignment horizontal="center" vertical="center" wrapText="1"/>
    </xf>
    <xf numFmtId="0" fontId="6" fillId="0" borderId="5" xfId="0" applyFont="1" applyBorder="1" applyAlignment="1" applyProtection="1">
      <alignment vertical="center" wrapText="1"/>
      <protection locked="0" hidden="1"/>
    </xf>
    <xf numFmtId="0" fontId="0" fillId="8" borderId="2" xfId="0" applyFill="1" applyBorder="1" applyAlignment="1">
      <alignment vertical="center" wrapText="1"/>
    </xf>
    <xf numFmtId="0" fontId="0" fillId="6" borderId="2" xfId="0"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0" fillId="0" borderId="4" xfId="0" applyBorder="1" applyAlignment="1">
      <alignment vertical="top" wrapText="1"/>
    </xf>
    <xf numFmtId="0" fontId="0" fillId="7" borderId="2" xfId="0" applyFill="1" applyBorder="1" applyAlignment="1">
      <alignment vertical="top" wrapText="1"/>
    </xf>
    <xf numFmtId="0" fontId="0" fillId="7" borderId="2" xfId="0" applyFill="1" applyBorder="1" applyAlignment="1">
      <alignment vertical="center" wrapText="1"/>
    </xf>
    <xf numFmtId="0" fontId="0" fillId="2" borderId="2" xfId="0" applyFill="1" applyBorder="1" applyAlignment="1">
      <alignment vertical="top" wrapText="1"/>
    </xf>
    <xf numFmtId="0" fontId="0" fillId="0" borderId="2" xfId="0" applyBorder="1" applyAlignment="1">
      <alignment horizontal="left" vertical="center" wrapText="1"/>
    </xf>
    <xf numFmtId="0" fontId="6" fillId="0" borderId="5"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locked="0"/>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vertical="center" wrapText="1"/>
      <protection locked="0"/>
    </xf>
    <xf numFmtId="0" fontId="6" fillId="0" borderId="5" xfId="0" quotePrefix="1" applyFont="1" applyBorder="1" applyAlignment="1" applyProtection="1">
      <alignment horizontal="center" vertical="center" wrapText="1"/>
      <protection locked="0"/>
    </xf>
    <xf numFmtId="0" fontId="6" fillId="0" borderId="1" xfId="0" applyFont="1" applyBorder="1" applyAlignment="1">
      <alignment vertical="top" wrapText="1"/>
    </xf>
    <xf numFmtId="0" fontId="6" fillId="0" borderId="1" xfId="0" applyFont="1" applyBorder="1" applyAlignment="1">
      <alignment horizontal="left" vertical="top" wrapText="1"/>
    </xf>
    <xf numFmtId="0" fontId="0" fillId="0" borderId="4" xfId="0" applyBorder="1" applyAlignment="1" applyProtection="1">
      <alignment horizontal="center" vertical="center" wrapText="1"/>
      <protection locked="0"/>
    </xf>
    <xf numFmtId="0" fontId="0" fillId="8" borderId="2" xfId="0" applyFill="1" applyBorder="1" applyAlignment="1">
      <alignment vertical="top" wrapText="1"/>
    </xf>
    <xf numFmtId="0" fontId="6" fillId="0" borderId="2" xfId="0" applyFont="1" applyBorder="1" applyAlignment="1" applyProtection="1">
      <alignment horizontal="center" vertical="center" wrapText="1"/>
      <protection locked="0"/>
    </xf>
    <xf numFmtId="0" fontId="0" fillId="0" borderId="2" xfId="0" applyBorder="1" applyAlignment="1">
      <alignment horizontal="center" vertical="top" wrapText="1"/>
    </xf>
    <xf numFmtId="165" fontId="0" fillId="0" borderId="2" xfId="0" applyNumberFormat="1" applyBorder="1" applyAlignment="1">
      <alignment horizontal="center" vertical="center" wrapText="1"/>
    </xf>
    <xf numFmtId="1" fontId="0" fillId="0" borderId="2" xfId="0" applyNumberFormat="1" applyBorder="1" applyAlignment="1">
      <alignment horizontal="center" vertical="center" wrapText="1"/>
    </xf>
    <xf numFmtId="0" fontId="0" fillId="0" borderId="2" xfId="0" applyBorder="1" applyAlignment="1" applyProtection="1">
      <alignment horizontal="center" vertical="top" wrapText="1"/>
      <protection locked="0"/>
    </xf>
    <xf numFmtId="0" fontId="2" fillId="0" borderId="2" xfId="0" applyFont="1" applyBorder="1" applyAlignment="1">
      <alignment horizontal="center" vertical="center" wrapText="1"/>
    </xf>
    <xf numFmtId="0" fontId="0" fillId="0" borderId="2" xfId="0" applyBorder="1" applyAlignment="1">
      <alignment wrapText="1"/>
    </xf>
    <xf numFmtId="0" fontId="6" fillId="0" borderId="2" xfId="0" quotePrefix="1" applyFont="1" applyBorder="1" applyAlignment="1">
      <alignment horizontal="center" vertical="center" wrapText="1"/>
    </xf>
    <xf numFmtId="0" fontId="0" fillId="6" borderId="4" xfId="0" applyFill="1" applyBorder="1" applyAlignment="1">
      <alignment vertical="top" wrapText="1"/>
    </xf>
    <xf numFmtId="41" fontId="0" fillId="0" borderId="2" xfId="2" applyFont="1" applyBorder="1" applyAlignment="1" applyProtection="1">
      <alignment horizontal="center" vertical="center" wrapText="1"/>
    </xf>
    <xf numFmtId="0" fontId="0" fillId="6" borderId="4" xfId="0" applyFill="1" applyBorder="1" applyAlignment="1" applyProtection="1">
      <alignment vertical="top" wrapText="1"/>
      <protection locked="0"/>
    </xf>
    <xf numFmtId="0" fontId="6" fillId="0" borderId="4" xfId="0" applyFont="1" applyBorder="1" applyAlignment="1">
      <alignment horizontal="center" vertical="center" wrapText="1"/>
    </xf>
    <xf numFmtId="1" fontId="6" fillId="0" borderId="2" xfId="0" applyNumberFormat="1" applyFont="1" applyBorder="1" applyAlignment="1">
      <alignment horizontal="center" vertical="center" wrapText="1"/>
    </xf>
    <xf numFmtId="0" fontId="6"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2" fontId="0" fillId="0" borderId="2" xfId="0" applyNumberFormat="1" applyBorder="1" applyAlignment="1">
      <alignment horizontal="center" vertical="center" wrapText="1"/>
    </xf>
    <xf numFmtId="164" fontId="6" fillId="0" borderId="2" xfId="0" applyNumberFormat="1" applyFont="1" applyBorder="1" applyAlignment="1">
      <alignment horizontal="center" vertical="center" wrapText="1"/>
    </xf>
    <xf numFmtId="1" fontId="6" fillId="2" borderId="2"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10" borderId="2" xfId="0" applyFill="1" applyBorder="1" applyAlignment="1">
      <alignment vertical="top" wrapText="1"/>
    </xf>
    <xf numFmtId="0" fontId="0" fillId="0" borderId="2" xfId="0" applyBorder="1" applyAlignment="1" applyProtection="1">
      <alignment vertical="center" wrapText="1"/>
      <protection locked="0"/>
    </xf>
    <xf numFmtId="0" fontId="0" fillId="0" borderId="2" xfId="0" applyBorder="1" applyAlignment="1">
      <alignment vertical="center" wrapText="1"/>
    </xf>
    <xf numFmtId="3" fontId="0" fillId="0" borderId="2" xfId="0" applyNumberFormat="1" applyBorder="1" applyAlignment="1">
      <alignment horizontal="center" vertical="center" wrapText="1"/>
    </xf>
    <xf numFmtId="165" fontId="0" fillId="0" borderId="2" xfId="2" applyNumberFormat="1" applyFont="1" applyBorder="1" applyAlignment="1">
      <alignment horizontal="center" vertical="center" wrapText="1"/>
    </xf>
    <xf numFmtId="41" fontId="0" fillId="0" borderId="4" xfId="2" applyFont="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3" fontId="0" fillId="0" borderId="1" xfId="0" applyNumberFormat="1" applyBorder="1" applyAlignment="1">
      <alignment vertical="top" wrapText="1"/>
    </xf>
    <xf numFmtId="3" fontId="0" fillId="0" borderId="1" xfId="0" applyNumberFormat="1" applyBorder="1" applyAlignment="1">
      <alignment horizontal="center" vertical="center" wrapText="1"/>
    </xf>
    <xf numFmtId="0" fontId="0" fillId="0" borderId="1" xfId="0" applyBorder="1" applyAlignment="1">
      <alignment horizontal="left" vertical="center" wrapText="1"/>
    </xf>
    <xf numFmtId="3" fontId="0" fillId="0" borderId="4" xfId="0" applyNumberFormat="1" applyBorder="1" applyAlignment="1" applyProtection="1">
      <alignment horizontal="center" vertical="center" wrapText="1"/>
      <protection locked="0"/>
    </xf>
    <xf numFmtId="0" fontId="0" fillId="6" borderId="3" xfId="0" applyFill="1" applyBorder="1" applyAlignment="1" applyProtection="1">
      <alignment vertical="top" wrapText="1"/>
      <protection locked="0"/>
    </xf>
    <xf numFmtId="0" fontId="0" fillId="0" borderId="1" xfId="0" applyBorder="1" applyAlignment="1" applyProtection="1">
      <alignment horizontal="center" vertical="top" wrapText="1"/>
      <protection locked="0"/>
    </xf>
    <xf numFmtId="0" fontId="0" fillId="0" borderId="1" xfId="0" applyBorder="1" applyAlignment="1">
      <alignment horizontal="center" vertical="top" wrapText="1"/>
    </xf>
    <xf numFmtId="0" fontId="6" fillId="0" borderId="1" xfId="0" applyFont="1" applyBorder="1" applyAlignment="1">
      <alignment horizontal="center" vertical="center" wrapText="1"/>
    </xf>
    <xf numFmtId="3" fontId="0" fillId="0" borderId="2" xfId="0" applyNumberFormat="1" applyBorder="1" applyAlignment="1">
      <alignment vertical="top" wrapText="1"/>
    </xf>
    <xf numFmtId="41" fontId="0" fillId="0" borderId="2" xfId="2" applyFont="1" applyBorder="1" applyAlignment="1">
      <alignment horizontal="center" vertical="center" wrapText="1"/>
    </xf>
    <xf numFmtId="3" fontId="0" fillId="0" borderId="2" xfId="2" applyNumberFormat="1" applyFont="1" applyBorder="1" applyAlignment="1">
      <alignment horizontal="center" vertical="center" wrapText="1"/>
    </xf>
    <xf numFmtId="3" fontId="0" fillId="0" borderId="4" xfId="0" applyNumberFormat="1" applyBorder="1" applyAlignment="1">
      <alignment horizontal="center" vertical="center" wrapText="1"/>
    </xf>
    <xf numFmtId="0" fontId="6" fillId="0" borderId="2" xfId="0" applyFont="1" applyBorder="1" applyAlignment="1">
      <alignment vertical="center" wrapText="1"/>
    </xf>
    <xf numFmtId="3" fontId="0" fillId="0" borderId="2" xfId="0" applyNumberFormat="1" applyBorder="1" applyAlignment="1" applyProtection="1">
      <alignment horizontal="center" vertical="center" wrapText="1"/>
      <protection locked="0"/>
    </xf>
    <xf numFmtId="0" fontId="0" fillId="0" borderId="0" xfId="0" applyAlignment="1" applyProtection="1">
      <alignment vertical="center"/>
      <protection locked="0"/>
    </xf>
    <xf numFmtId="0" fontId="0" fillId="0" borderId="1" xfId="0" applyBorder="1" applyAlignment="1">
      <alignment vertical="center" wrapText="1"/>
    </xf>
    <xf numFmtId="0" fontId="0" fillId="0" borderId="1" xfId="0" applyBorder="1" applyAlignment="1" applyProtection="1">
      <alignment vertical="center" wrapText="1"/>
      <protection locked="0"/>
    </xf>
    <xf numFmtId="0" fontId="0" fillId="6" borderId="3" xfId="0" applyFill="1" applyBorder="1" applyAlignment="1" applyProtection="1">
      <alignment horizontal="center" vertical="center" wrapText="1"/>
      <protection locked="0"/>
    </xf>
    <xf numFmtId="0" fontId="0" fillId="2" borderId="1" xfId="0" applyFill="1" applyBorder="1" applyAlignment="1">
      <alignment horizontal="center" vertical="center" wrapText="1"/>
    </xf>
    <xf numFmtId="0" fontId="0" fillId="11" borderId="1" xfId="0" applyFill="1" applyBorder="1" applyAlignment="1">
      <alignment horizontal="center" vertical="center" wrapText="1"/>
    </xf>
    <xf numFmtId="0" fontId="0" fillId="12" borderId="2" xfId="0" applyFill="1" applyBorder="1" applyAlignment="1">
      <alignment horizontal="left" vertical="center" wrapText="1"/>
    </xf>
    <xf numFmtId="0" fontId="0" fillId="8" borderId="2" xfId="0" applyFill="1" applyBorder="1" applyAlignment="1">
      <alignment horizontal="center" vertical="center" wrapText="1"/>
    </xf>
    <xf numFmtId="0" fontId="0" fillId="0" borderId="2" xfId="0" quotePrefix="1" applyBorder="1" applyAlignment="1">
      <alignment horizontal="left" vertical="center" wrapText="1"/>
    </xf>
    <xf numFmtId="1" fontId="0" fillId="0" borderId="2" xfId="4" applyNumberFormat="1" applyFont="1" applyBorder="1" applyAlignment="1" applyProtection="1">
      <alignment horizontal="center" vertical="center" wrapText="1"/>
    </xf>
    <xf numFmtId="166" fontId="0" fillId="0" borderId="2" xfId="0" applyNumberFormat="1" applyBorder="1" applyAlignment="1">
      <alignment horizontal="center" vertical="center" wrapText="1"/>
    </xf>
    <xf numFmtId="1" fontId="0" fillId="0" borderId="2" xfId="2" applyNumberFormat="1" applyFont="1" applyBorder="1" applyAlignment="1" applyProtection="1">
      <alignment horizontal="center" vertical="center" wrapText="1"/>
    </xf>
    <xf numFmtId="0" fontId="0" fillId="12" borderId="2" xfId="0" applyFill="1" applyBorder="1" applyAlignment="1">
      <alignment vertical="center" wrapText="1"/>
    </xf>
    <xf numFmtId="0" fontId="0" fillId="0" borderId="0" xfId="0" applyAlignment="1" applyProtection="1">
      <alignment horizontal="center" vertical="center" wrapText="1"/>
      <protection locked="0"/>
    </xf>
    <xf numFmtId="0" fontId="0" fillId="8" borderId="2" xfId="0" applyFill="1" applyBorder="1" applyAlignment="1">
      <alignment horizontal="left" vertical="center" wrapText="1"/>
    </xf>
    <xf numFmtId="0" fontId="0" fillId="8" borderId="7" xfId="0" applyFill="1" applyBorder="1" applyAlignment="1">
      <alignment horizontal="center" vertical="center" wrapText="1"/>
    </xf>
    <xf numFmtId="0" fontId="0" fillId="8" borderId="7" xfId="0" applyFill="1" applyBorder="1" applyAlignment="1">
      <alignment vertical="top" wrapText="1"/>
    </xf>
    <xf numFmtId="0" fontId="7" fillId="0" borderId="2" xfId="0" applyFont="1" applyBorder="1" applyAlignment="1">
      <alignment horizontal="center" vertical="center" wrapText="1"/>
    </xf>
    <xf numFmtId="3" fontId="0" fillId="8" borderId="2" xfId="0" applyNumberFormat="1" applyFill="1" applyBorder="1" applyAlignment="1">
      <alignment horizontal="center" vertical="center" wrapText="1"/>
    </xf>
    <xf numFmtId="0" fontId="0" fillId="8" borderId="2" xfId="0" applyFill="1" applyBorder="1" applyAlignment="1">
      <alignment horizontal="left" vertical="center" wrapText="1" indent="1"/>
    </xf>
    <xf numFmtId="0" fontId="0" fillId="13" borderId="2" xfId="0" applyFill="1" applyBorder="1" applyAlignment="1">
      <alignment horizontal="left" vertical="center" wrapText="1" indent="1"/>
    </xf>
    <xf numFmtId="0" fontId="6" fillId="8" borderId="2" xfId="0" applyFont="1" applyFill="1" applyBorder="1" applyAlignment="1">
      <alignment horizontal="center" vertical="center" wrapText="1"/>
    </xf>
    <xf numFmtId="0" fontId="0" fillId="0" borderId="7" xfId="0" applyBorder="1" applyAlignment="1">
      <alignment horizontal="center" vertical="center" wrapText="1"/>
    </xf>
    <xf numFmtId="0" fontId="0" fillId="0" borderId="7" xfId="0" applyBorder="1" applyAlignment="1">
      <alignment vertical="top" wrapText="1"/>
    </xf>
    <xf numFmtId="0" fontId="0" fillId="0" borderId="2" xfId="0" applyBorder="1" applyAlignment="1">
      <alignment horizontal="left" vertical="center" wrapText="1" indent="1"/>
    </xf>
    <xf numFmtId="0" fontId="0" fillId="4" borderId="2" xfId="0" applyFill="1" applyBorder="1" applyAlignment="1">
      <alignment horizontal="center" vertical="center" wrapText="1"/>
    </xf>
    <xf numFmtId="167" fontId="0" fillId="0" borderId="2" xfId="2" applyNumberFormat="1"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8" borderId="9" xfId="0" applyFill="1" applyBorder="1" applyAlignment="1">
      <alignment vertical="center" wrapText="1"/>
    </xf>
    <xf numFmtId="0" fontId="0" fillId="8" borderId="9" xfId="0" applyFill="1" applyBorder="1" applyAlignment="1">
      <alignment horizontal="center" vertical="center" wrapText="1"/>
    </xf>
    <xf numFmtId="0" fontId="0" fillId="6" borderId="8" xfId="0" applyFill="1" applyBorder="1" applyAlignment="1">
      <alignment horizontal="center" vertical="center" wrapText="1"/>
    </xf>
    <xf numFmtId="0" fontId="0" fillId="11" borderId="9" xfId="0" applyFill="1" applyBorder="1" applyAlignment="1">
      <alignment vertical="center" wrapText="1"/>
    </xf>
    <xf numFmtId="0" fontId="6" fillId="8" borderId="9" xfId="0" applyFont="1" applyFill="1" applyBorder="1" applyAlignment="1">
      <alignment horizontal="center" vertical="center" wrapText="1"/>
    </xf>
    <xf numFmtId="0" fontId="0" fillId="6" borderId="7" xfId="0" applyFill="1" applyBorder="1" applyAlignment="1">
      <alignment horizontal="center" vertical="center" wrapText="1"/>
    </xf>
    <xf numFmtId="0" fontId="2" fillId="0" borderId="2" xfId="0" applyFont="1" applyBorder="1" applyAlignment="1">
      <alignment vertical="center" wrapText="1"/>
    </xf>
    <xf numFmtId="0" fontId="0" fillId="11" borderId="2" xfId="0" applyFill="1" applyBorder="1" applyAlignment="1">
      <alignment vertical="center" wrapText="1"/>
    </xf>
    <xf numFmtId="0" fontId="0" fillId="2" borderId="2" xfId="0" applyFill="1" applyBorder="1" applyAlignment="1">
      <alignment vertical="center" wrapText="1"/>
    </xf>
    <xf numFmtId="0" fontId="8" fillId="2" borderId="2" xfId="0" applyFont="1" applyFill="1" applyBorder="1" applyAlignment="1">
      <alignment vertical="center" wrapText="1"/>
    </xf>
    <xf numFmtId="0" fontId="0" fillId="12" borderId="2" xfId="0" applyFill="1" applyBorder="1" applyAlignment="1">
      <alignment horizontal="center" vertical="center" wrapText="1"/>
    </xf>
    <xf numFmtId="0" fontId="2" fillId="8" borderId="2" xfId="0" applyFont="1" applyFill="1" applyBorder="1" applyAlignment="1">
      <alignment horizontal="center" vertical="center" wrapText="1"/>
    </xf>
    <xf numFmtId="0" fontId="0" fillId="8" borderId="4" xfId="0" applyFill="1" applyBorder="1" applyAlignment="1">
      <alignment horizontal="center" vertical="center" wrapText="1"/>
    </xf>
    <xf numFmtId="0" fontId="6" fillId="0" borderId="2" xfId="0" applyFont="1" applyBorder="1" applyAlignment="1">
      <alignment vertical="top" wrapText="1"/>
    </xf>
    <xf numFmtId="0" fontId="2" fillId="0" borderId="2" xfId="0" applyFont="1" applyBorder="1" applyAlignment="1">
      <alignment vertical="top" wrapText="1"/>
    </xf>
    <xf numFmtId="0" fontId="2" fillId="0" borderId="2" xfId="0" applyFont="1" applyBorder="1" applyAlignment="1" applyProtection="1">
      <alignment horizontal="center" vertical="top" wrapText="1"/>
      <protection locked="0"/>
    </xf>
    <xf numFmtId="0" fontId="6" fillId="14" borderId="2" xfId="0" applyFont="1" applyFill="1" applyBorder="1" applyAlignment="1">
      <alignment vertical="center" wrapText="1"/>
    </xf>
    <xf numFmtId="0" fontId="6" fillId="8" borderId="2" xfId="0" applyFont="1" applyFill="1" applyBorder="1" applyAlignment="1">
      <alignment vertical="center" wrapText="1"/>
    </xf>
    <xf numFmtId="1" fontId="9" fillId="0" borderId="2" xfId="0" applyNumberFormat="1" applyFont="1" applyBorder="1" applyAlignment="1">
      <alignment horizontal="center" vertical="center" wrapText="1"/>
    </xf>
    <xf numFmtId="0" fontId="6" fillId="8" borderId="1" xfId="0" applyFont="1" applyFill="1" applyBorder="1" applyAlignment="1">
      <alignment horizontal="center" vertical="center" wrapText="1"/>
    </xf>
    <xf numFmtId="0" fontId="6" fillId="14" borderId="2" xfId="0" applyFont="1" applyFill="1" applyBorder="1" applyAlignment="1">
      <alignment horizontal="center" vertical="center" wrapText="1"/>
    </xf>
    <xf numFmtId="0" fontId="2" fillId="6" borderId="3" xfId="0" applyFont="1" applyFill="1" applyBorder="1" applyAlignment="1" applyProtection="1">
      <alignment vertical="top" wrapText="1"/>
      <protection locked="0"/>
    </xf>
    <xf numFmtId="2" fontId="2" fillId="0" borderId="2" xfId="0" applyNumberFormat="1" applyFont="1" applyBorder="1" applyAlignment="1">
      <alignment horizontal="center" vertical="center" wrapText="1"/>
    </xf>
    <xf numFmtId="0" fontId="2" fillId="8" borderId="2" xfId="0" applyFont="1" applyFill="1" applyBorder="1" applyAlignment="1">
      <alignment vertical="center" wrapText="1"/>
    </xf>
    <xf numFmtId="0" fontId="0" fillId="0" borderId="4" xfId="0" applyBorder="1" applyAlignment="1" applyProtection="1">
      <alignment vertical="top" wrapText="1"/>
      <protection locked="0"/>
    </xf>
    <xf numFmtId="0" fontId="0" fillId="0" borderId="2" xfId="0" applyBorder="1" applyAlignment="1" applyProtection="1">
      <alignment wrapText="1"/>
      <protection locked="0"/>
    </xf>
    <xf numFmtId="0" fontId="0" fillId="0" borderId="4" xfId="0" applyBorder="1" applyAlignment="1" applyProtection="1">
      <alignment vertical="center" wrapText="1"/>
      <protection locked="0"/>
    </xf>
    <xf numFmtId="164" fontId="0" fillId="0" borderId="2" xfId="0" applyNumberFormat="1" applyBorder="1" applyAlignment="1">
      <alignment horizontal="center" vertical="center" wrapText="1"/>
    </xf>
    <xf numFmtId="1" fontId="0" fillId="6" borderId="2" xfId="0" applyNumberFormat="1" applyFill="1" applyBorder="1" applyAlignment="1">
      <alignment horizontal="center" vertical="center" wrapText="1"/>
    </xf>
    <xf numFmtId="0" fontId="0" fillId="15" borderId="2" xfId="0" applyFill="1" applyBorder="1" applyAlignment="1">
      <alignment vertical="center" wrapText="1"/>
    </xf>
    <xf numFmtId="0" fontId="0" fillId="11" borderId="2" xfId="0" applyFill="1" applyBorder="1" applyAlignment="1">
      <alignment vertical="top" wrapText="1"/>
    </xf>
    <xf numFmtId="0" fontId="0" fillId="16" borderId="2" xfId="0" applyFill="1" applyBorder="1" applyAlignment="1">
      <alignment horizontal="center" vertical="center" wrapText="1"/>
    </xf>
    <xf numFmtId="0" fontId="0" fillId="11" borderId="2" xfId="0" applyFill="1" applyBorder="1" applyAlignment="1">
      <alignment horizontal="center" vertical="center" wrapText="1"/>
    </xf>
    <xf numFmtId="0" fontId="0" fillId="0" borderId="4" xfId="0" applyBorder="1" applyAlignment="1">
      <alignment horizontal="center" vertical="center" wrapText="1"/>
    </xf>
    <xf numFmtId="3" fontId="0" fillId="2" borderId="2" xfId="0" applyNumberFormat="1" applyFill="1" applyBorder="1" applyAlignment="1">
      <alignment horizontal="center" vertical="center" wrapText="1"/>
    </xf>
    <xf numFmtId="164" fontId="0" fillId="9" borderId="2" xfId="0" applyNumberFormat="1" applyFill="1" applyBorder="1" applyAlignment="1">
      <alignment horizontal="center" vertical="center" wrapText="1"/>
    </xf>
    <xf numFmtId="1" fontId="0" fillId="9" borderId="2" xfId="0" applyNumberFormat="1" applyFill="1" applyBorder="1" applyAlignment="1">
      <alignment horizontal="center" vertical="center" wrapText="1"/>
    </xf>
    <xf numFmtId="0" fontId="0" fillId="9" borderId="2" xfId="0" applyFill="1" applyBorder="1" applyAlignment="1">
      <alignment vertical="top" wrapText="1"/>
    </xf>
    <xf numFmtId="0" fontId="0" fillId="9" borderId="2" xfId="0" applyFill="1" applyBorder="1" applyAlignment="1">
      <alignment horizontal="center" vertical="center" wrapText="1"/>
    </xf>
    <xf numFmtId="0" fontId="2" fillId="5" borderId="2" xfId="0" applyFont="1" applyFill="1" applyBorder="1" applyAlignment="1">
      <alignment horizontal="center" vertical="center" wrapText="1"/>
    </xf>
    <xf numFmtId="1" fontId="0" fillId="3" borderId="2" xfId="0" applyNumberFormat="1" applyFill="1" applyBorder="1" applyAlignment="1">
      <alignment horizontal="center" vertical="center" wrapText="1"/>
    </xf>
    <xf numFmtId="4" fontId="0" fillId="8" borderId="2" xfId="0" applyNumberFormat="1" applyFill="1" applyBorder="1" applyAlignment="1">
      <alignment horizontal="center" vertical="center" wrapText="1"/>
    </xf>
    <xf numFmtId="0" fontId="2" fillId="9" borderId="2" xfId="0" applyFont="1" applyFill="1" applyBorder="1" applyAlignment="1">
      <alignment horizontal="center" vertical="center" wrapText="1"/>
    </xf>
    <xf numFmtId="0" fontId="2" fillId="18" borderId="2" xfId="0" applyFont="1" applyFill="1" applyBorder="1" applyAlignment="1">
      <alignment horizontal="center" vertical="center" wrapText="1"/>
    </xf>
    <xf numFmtId="2" fontId="0" fillId="8" borderId="2" xfId="4" applyNumberFormat="1" applyFont="1" applyFill="1" applyBorder="1" applyAlignment="1">
      <alignment horizontal="center" vertical="center" wrapText="1"/>
    </xf>
    <xf numFmtId="2" fontId="0" fillId="8" borderId="7" xfId="4" applyNumberFormat="1" applyFont="1" applyFill="1" applyBorder="1" applyAlignment="1">
      <alignment horizontal="center" vertical="center" wrapText="1"/>
    </xf>
    <xf numFmtId="2" fontId="0" fillId="8" borderId="2" xfId="0" applyNumberFormat="1" applyFill="1" applyBorder="1" applyAlignment="1">
      <alignment horizontal="center" vertical="center" wrapText="1"/>
    </xf>
    <xf numFmtId="2" fontId="0" fillId="0" borderId="2" xfId="4" applyNumberFormat="1" applyFont="1" applyBorder="1" applyAlignment="1">
      <alignment horizontal="center" vertical="center" wrapText="1"/>
    </xf>
    <xf numFmtId="2" fontId="0" fillId="0" borderId="7" xfId="4" applyNumberFormat="1" applyFont="1" applyBorder="1" applyAlignment="1">
      <alignment horizontal="center" vertical="center" wrapText="1"/>
    </xf>
    <xf numFmtId="2" fontId="0" fillId="8" borderId="2" xfId="1" applyNumberFormat="1" applyFont="1" applyFill="1" applyBorder="1" applyAlignment="1">
      <alignment horizontal="center" vertical="center" wrapText="1"/>
    </xf>
    <xf numFmtId="165" fontId="0" fillId="0" borderId="4" xfId="4" applyNumberFormat="1" applyFont="1" applyBorder="1" applyAlignment="1">
      <alignment horizontal="center" vertical="center" wrapText="1"/>
    </xf>
    <xf numFmtId="165" fontId="0" fillId="0" borderId="4" xfId="2" applyNumberFormat="1" applyFont="1" applyBorder="1" applyAlignment="1">
      <alignment horizontal="center" vertical="center" wrapText="1"/>
    </xf>
    <xf numFmtId="2" fontId="0" fillId="0" borderId="2" xfId="0" applyNumberFormat="1" applyBorder="1" applyAlignment="1">
      <alignment vertical="center" wrapText="1"/>
    </xf>
    <xf numFmtId="165" fontId="0" fillId="0" borderId="2" xfId="4" applyNumberFormat="1" applyFont="1" applyBorder="1" applyAlignment="1">
      <alignment horizontal="center" vertical="center" wrapText="1"/>
    </xf>
    <xf numFmtId="2" fontId="0" fillId="0" borderId="4" xfId="4" applyNumberFormat="1" applyFont="1" applyBorder="1" applyAlignment="1">
      <alignment horizontal="center" vertical="center" wrapText="1"/>
    </xf>
    <xf numFmtId="2" fontId="0" fillId="0" borderId="2" xfId="1" applyNumberFormat="1" applyFont="1" applyBorder="1" applyAlignment="1">
      <alignment horizontal="center" vertical="center" wrapText="1"/>
    </xf>
    <xf numFmtId="2" fontId="10" fillId="0" borderId="2" xfId="0" applyNumberFormat="1" applyFont="1" applyBorder="1" applyAlignment="1">
      <alignment horizontal="center" vertical="center" wrapText="1"/>
    </xf>
    <xf numFmtId="2" fontId="0" fillId="0" borderId="2" xfId="4" applyNumberFormat="1" applyFont="1" applyBorder="1" applyAlignment="1" applyProtection="1">
      <alignment horizontal="center" vertical="center" wrapText="1"/>
    </xf>
    <xf numFmtId="2" fontId="0" fillId="0" borderId="4" xfId="4" applyNumberFormat="1" applyFont="1" applyBorder="1" applyAlignment="1" applyProtection="1">
      <alignment horizontal="center" vertical="center" wrapText="1"/>
    </xf>
    <xf numFmtId="1" fontId="0" fillId="8" borderId="2" xfId="0" applyNumberFormat="1" applyFill="1" applyBorder="1" applyAlignment="1">
      <alignment horizontal="center" vertical="center" wrapText="1"/>
    </xf>
    <xf numFmtId="2" fontId="6" fillId="8" borderId="2" xfId="0" applyNumberFormat="1" applyFont="1" applyFill="1" applyBorder="1" applyAlignment="1">
      <alignment horizontal="center" vertical="center" wrapText="1"/>
    </xf>
    <xf numFmtId="2" fontId="6" fillId="0" borderId="2" xfId="0" applyNumberFormat="1" applyFont="1" applyBorder="1" applyAlignment="1">
      <alignment horizontal="center" vertical="center" wrapText="1"/>
    </xf>
    <xf numFmtId="2" fontId="11" fillId="8" borderId="2" xfId="0" applyNumberFormat="1" applyFont="1" applyFill="1" applyBorder="1" applyAlignment="1">
      <alignment horizontal="center" vertical="center" wrapText="1"/>
    </xf>
    <xf numFmtId="0" fontId="11" fillId="8" borderId="2" xfId="0" applyFont="1" applyFill="1" applyBorder="1" applyAlignment="1">
      <alignment horizontal="center" vertical="center" wrapText="1"/>
    </xf>
    <xf numFmtId="2" fontId="0" fillId="8" borderId="7" xfId="1" applyNumberFormat="1" applyFont="1" applyFill="1" applyBorder="1" applyAlignment="1">
      <alignment horizontal="center" vertical="center" wrapText="1"/>
    </xf>
    <xf numFmtId="0" fontId="0" fillId="8" borderId="7" xfId="0" applyFill="1" applyBorder="1" applyAlignment="1">
      <alignment vertical="center" wrapText="1"/>
    </xf>
    <xf numFmtId="0" fontId="6" fillId="8" borderId="7" xfId="0" applyFont="1" applyFill="1" applyBorder="1" applyAlignment="1">
      <alignment horizontal="center" vertical="center" wrapText="1"/>
    </xf>
    <xf numFmtId="164" fontId="0" fillId="8" borderId="2" xfId="0" applyNumberFormat="1" applyFill="1" applyBorder="1" applyAlignment="1">
      <alignment horizontal="center" vertical="center" wrapText="1"/>
    </xf>
    <xf numFmtId="2" fontId="0" fillId="0" borderId="2" xfId="2" applyNumberFormat="1" applyFont="1" applyBorder="1" applyAlignment="1">
      <alignment horizontal="center" vertical="center" wrapText="1"/>
    </xf>
    <xf numFmtId="2" fontId="0" fillId="0" borderId="4" xfId="2" applyNumberFormat="1" applyFont="1" applyBorder="1" applyAlignment="1">
      <alignment horizontal="center" vertical="center" wrapText="1"/>
    </xf>
    <xf numFmtId="0" fontId="0" fillId="0" borderId="0" xfId="0" applyAlignment="1" applyProtection="1">
      <alignment vertical="top" wrapText="1"/>
      <protection locked="0"/>
    </xf>
    <xf numFmtId="168" fontId="0" fillId="0" borderId="2" xfId="1" applyNumberFormat="1" applyFont="1" applyBorder="1" applyAlignment="1">
      <alignment horizontal="center" vertical="center" wrapText="1"/>
    </xf>
    <xf numFmtId="168" fontId="0" fillId="0" borderId="2" xfId="1" applyNumberFormat="1" applyFont="1" applyBorder="1" applyAlignment="1" applyProtection="1">
      <alignment horizontal="center" vertical="center" wrapText="1"/>
    </xf>
    <xf numFmtId="168" fontId="0" fillId="0" borderId="2" xfId="1" applyNumberFormat="1" applyFont="1" applyBorder="1" applyAlignment="1">
      <alignment vertical="center" wrapText="1"/>
    </xf>
    <xf numFmtId="168" fontId="7" fillId="0" borderId="2" xfId="1" applyNumberFormat="1" applyFont="1" applyBorder="1" applyAlignment="1">
      <alignment vertical="center" wrapText="1"/>
    </xf>
    <xf numFmtId="1" fontId="0" fillId="0" borderId="2" xfId="2" applyNumberFormat="1" applyFont="1" applyBorder="1" applyAlignment="1">
      <alignment horizontal="center" vertical="center" wrapText="1"/>
    </xf>
    <xf numFmtId="168" fontId="7" fillId="0" borderId="2" xfId="1" applyNumberFormat="1" applyFont="1" applyBorder="1" applyAlignment="1" applyProtection="1">
      <alignment horizontal="center" vertical="center" wrapText="1"/>
    </xf>
    <xf numFmtId="168" fontId="13" fillId="0" borderId="2" xfId="1" applyNumberFormat="1" applyFont="1" applyBorder="1" applyAlignment="1">
      <alignment vertical="center" wrapText="1"/>
    </xf>
    <xf numFmtId="1" fontId="7" fillId="0" borderId="2" xfId="2" applyNumberFormat="1" applyFont="1" applyBorder="1" applyAlignment="1">
      <alignment horizontal="center" vertical="center" wrapText="1"/>
    </xf>
    <xf numFmtId="0" fontId="12" fillId="0" borderId="2" xfId="0" applyFont="1" applyBorder="1" applyAlignment="1">
      <alignment horizontal="center" vertical="center" wrapText="1"/>
    </xf>
    <xf numFmtId="41" fontId="12" fillId="0" borderId="2" xfId="2" applyFont="1" applyBorder="1" applyAlignment="1">
      <alignment horizontal="center" vertical="center" wrapText="1"/>
    </xf>
    <xf numFmtId="1" fontId="12" fillId="0" borderId="2" xfId="2" applyNumberFormat="1" applyFont="1" applyBorder="1" applyAlignment="1">
      <alignment horizontal="center" vertical="center" wrapText="1"/>
    </xf>
    <xf numFmtId="165" fontId="0" fillId="8" borderId="2" xfId="0" applyNumberFormat="1" applyFill="1" applyBorder="1" applyAlignment="1">
      <alignment horizontal="center" vertical="center" wrapText="1"/>
    </xf>
    <xf numFmtId="2" fontId="0" fillId="19" borderId="2" xfId="0" applyNumberFormat="1" applyFill="1" applyBorder="1" applyAlignment="1">
      <alignment horizontal="center" vertical="center" wrapText="1"/>
    </xf>
    <xf numFmtId="3" fontId="0" fillId="0" borderId="6" xfId="0" applyNumberFormat="1" applyBorder="1" applyAlignment="1">
      <alignment horizontal="center" vertical="center" wrapText="1"/>
    </xf>
    <xf numFmtId="3" fontId="3" fillId="0" borderId="2" xfId="1" applyNumberFormat="1" applyFont="1" applyBorder="1" applyAlignment="1">
      <alignment horizontal="center" vertical="center" wrapText="1"/>
    </xf>
    <xf numFmtId="3" fontId="3" fillId="0" borderId="2" xfId="0" applyNumberFormat="1" applyFont="1" applyBorder="1" applyAlignment="1">
      <alignment horizontal="center" vertical="center" wrapText="1"/>
    </xf>
    <xf numFmtId="168" fontId="0" fillId="0" borderId="4" xfId="1" applyNumberFormat="1" applyFont="1" applyBorder="1" applyAlignment="1">
      <alignment horizontal="center" vertical="center" wrapText="1"/>
    </xf>
    <xf numFmtId="41" fontId="0" fillId="0" borderId="4" xfId="2" applyFont="1" applyBorder="1" applyAlignment="1" applyProtection="1">
      <alignment vertical="center" wrapText="1"/>
    </xf>
    <xf numFmtId="169" fontId="0" fillId="0" borderId="4" xfId="2" applyNumberFormat="1" applyFont="1" applyBorder="1" applyAlignment="1" applyProtection="1">
      <alignment vertical="center" wrapText="1"/>
    </xf>
    <xf numFmtId="42" fontId="0" fillId="0" borderId="2" xfId="3" applyFont="1" applyBorder="1" applyAlignment="1" applyProtection="1">
      <alignment horizontal="center" vertical="center" wrapText="1"/>
    </xf>
    <xf numFmtId="3" fontId="0" fillId="0" borderId="2" xfId="2" applyNumberFormat="1" applyFont="1" applyBorder="1" applyAlignment="1" applyProtection="1">
      <alignment horizontal="center" vertical="center" wrapText="1"/>
    </xf>
    <xf numFmtId="0" fontId="5" fillId="0" borderId="0" xfId="0" applyFont="1" applyAlignment="1" applyProtection="1">
      <alignment horizontal="center" vertical="center" wrapText="1"/>
      <protection locked="0"/>
    </xf>
    <xf numFmtId="0" fontId="4" fillId="17" borderId="10" xfId="0" applyFont="1" applyFill="1" applyBorder="1" applyAlignment="1">
      <alignment horizontal="center" vertical="center" wrapText="1"/>
    </xf>
    <xf numFmtId="0" fontId="4" fillId="10" borderId="10" xfId="0" applyFont="1" applyFill="1" applyBorder="1" applyAlignment="1">
      <alignment horizontal="center" vertical="center" wrapText="1"/>
    </xf>
    <xf numFmtId="0" fontId="4" fillId="20" borderId="10" xfId="0" applyFont="1" applyFill="1" applyBorder="1" applyAlignment="1">
      <alignment horizontal="center" vertical="center" wrapText="1"/>
    </xf>
    <xf numFmtId="0" fontId="4" fillId="21" borderId="10" xfId="0" applyFont="1" applyFill="1" applyBorder="1" applyAlignment="1">
      <alignment horizontal="center" vertical="center" wrapText="1"/>
    </xf>
    <xf numFmtId="0" fontId="4" fillId="22" borderId="11" xfId="0" applyFont="1" applyFill="1" applyBorder="1" applyAlignment="1">
      <alignment horizontal="center" vertical="center" wrapText="1"/>
    </xf>
    <xf numFmtId="0" fontId="4" fillId="21" borderId="11" xfId="0" applyFont="1" applyFill="1" applyBorder="1" applyAlignment="1">
      <alignment horizontal="center" vertical="center" wrapText="1"/>
    </xf>
    <xf numFmtId="0" fontId="4" fillId="23" borderId="11" xfId="0" applyFont="1" applyFill="1" applyBorder="1" applyAlignment="1">
      <alignment horizontal="center" vertical="center" wrapText="1"/>
    </xf>
    <xf numFmtId="0" fontId="0" fillId="0" borderId="2" xfId="0" applyFill="1" applyBorder="1" applyAlignment="1">
      <alignment horizontal="left" vertical="center" wrapText="1"/>
    </xf>
    <xf numFmtId="0" fontId="15" fillId="0" borderId="0" xfId="0" applyFont="1"/>
    <xf numFmtId="0" fontId="16" fillId="24" borderId="0" xfId="5" applyFont="1" applyFill="1" applyAlignment="1">
      <alignment vertical="center" wrapText="1"/>
    </xf>
    <xf numFmtId="0" fontId="16" fillId="24" borderId="12" xfId="5" applyFont="1" applyFill="1" applyBorder="1" applyAlignment="1">
      <alignment vertical="center" wrapText="1"/>
    </xf>
    <xf numFmtId="0" fontId="0" fillId="0" borderId="0" xfId="0" applyAlignment="1">
      <alignment horizontal="center"/>
    </xf>
    <xf numFmtId="9" fontId="0" fillId="0" borderId="0" xfId="4" applyFont="1" applyAlignment="1">
      <alignment horizontal="center"/>
    </xf>
    <xf numFmtId="0" fontId="16" fillId="24" borderId="0" xfId="5" applyFont="1" applyFill="1" applyAlignment="1">
      <alignment horizontal="center" vertical="center" wrapText="1"/>
    </xf>
    <xf numFmtId="0" fontId="16" fillId="24" borderId="0" xfId="5" applyFont="1" applyFill="1" applyAlignment="1">
      <alignment horizontal="center" vertical="center" wrapText="1"/>
    </xf>
    <xf numFmtId="0" fontId="4" fillId="21" borderId="13" xfId="0" applyFont="1" applyFill="1" applyBorder="1" applyAlignment="1">
      <alignment horizontal="center" vertical="center" wrapText="1"/>
    </xf>
    <xf numFmtId="0" fontId="4" fillId="21" borderId="0" xfId="0" applyFont="1" applyFill="1" applyAlignment="1">
      <alignment horizontal="center" vertical="center" wrapText="1"/>
    </xf>
    <xf numFmtId="0" fontId="4" fillId="21" borderId="14" xfId="0" applyFont="1" applyFill="1" applyBorder="1" applyAlignment="1">
      <alignment horizontal="center" vertical="center" wrapText="1"/>
    </xf>
  </cellXfs>
  <cellStyles count="6">
    <cellStyle name="Millares" xfId="1" builtinId="3"/>
    <cellStyle name="Millares [0]" xfId="2" builtinId="6"/>
    <cellStyle name="Moneda [0]" xfId="3" builtinId="7"/>
    <cellStyle name="Normal" xfId="0" builtinId="0"/>
    <cellStyle name="Normal 2 2" xfId="5" xr:uid="{AA8F6EF2-484B-4D5F-8F98-6F350AE58AD9}"/>
    <cellStyle name="Porcentaje" xfId="4" builtinId="5"/>
  </cellStyles>
  <dxfs count="8">
    <dxf>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fill>
        <patternFill patternType="solid">
          <fgColor theme="4" tint="0.79998168889431442"/>
          <bgColor theme="4" tint="0.79998168889431442"/>
        </patternFill>
      </fill>
      <alignment horizontal="general" vertical="top" textRotation="0" wrapText="1" indent="0" justifyLastLine="0" shrinkToFit="0" readingOrder="0"/>
      <border diagonalUp="0" diagonalDown="0">
        <left style="thin">
          <color rgb="FF002060"/>
        </left>
        <right style="thin">
          <color rgb="FF002060"/>
        </right>
        <top style="thin">
          <color rgb="FF002060"/>
        </top>
        <bottom style="thin">
          <color rgb="FF002060"/>
        </bottom>
        <vertical/>
        <horizontal/>
      </border>
    </dxf>
    <dxf>
      <alignment horizontal="center" vertical="center" textRotation="0" indent="0" justifyLastLine="0" shrinkToFit="0" readingOrder="0"/>
    </dxf>
    <dxf>
      <font>
        <b val="0"/>
        <i val="0"/>
        <strike val="0"/>
        <condense val="0"/>
        <extend val="0"/>
        <outline val="0"/>
        <shadow val="0"/>
        <u val="none"/>
        <vertAlign val="baseline"/>
        <sz val="12"/>
        <color rgb="FF000000"/>
        <name val="Calibri"/>
        <scheme val="none"/>
      </font>
      <fill>
        <patternFill patternType="solid">
          <fgColor rgb="FF000000"/>
          <bgColor rgb="FFFFE699"/>
        </patternFill>
      </fill>
      <alignment horizontal="center" vertical="center" textRotation="0" wrapText="1"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FFFF00"/>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microsoft.com/office/2017/10/relationships/person" Target="persons/perso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31</xdr:col>
      <xdr:colOff>1203722</xdr:colOff>
      <xdr:row>5</xdr:row>
      <xdr:rowOff>0</xdr:rowOff>
    </xdr:from>
    <xdr:ext cx="65" cy="172227"/>
    <xdr:sp macro="" textlink="">
      <xdr:nvSpPr>
        <xdr:cNvPr id="2" name="CuadroTexto 1">
          <a:extLst>
            <a:ext uri="{FF2B5EF4-FFF2-40B4-BE49-F238E27FC236}">
              <a16:creationId xmlns:a16="http://schemas.microsoft.com/office/drawing/2014/main" id="{05705EE6-64BF-4EFA-B9D3-8784B506D147}"/>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 name="CuadroTexto 3">
          <a:extLst>
            <a:ext uri="{FF2B5EF4-FFF2-40B4-BE49-F238E27FC236}">
              <a16:creationId xmlns:a16="http://schemas.microsoft.com/office/drawing/2014/main" id="{CA9E9BEF-E453-4043-A5D1-3961D04CD28B}"/>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4" name="CuadroTexto 4">
          <a:extLst>
            <a:ext uri="{FF2B5EF4-FFF2-40B4-BE49-F238E27FC236}">
              <a16:creationId xmlns:a16="http://schemas.microsoft.com/office/drawing/2014/main" id="{2A4671A1-5916-4605-840F-E82274EA94F4}"/>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5" name="CuadroTexto 1">
          <a:extLst>
            <a:ext uri="{FF2B5EF4-FFF2-40B4-BE49-F238E27FC236}">
              <a16:creationId xmlns:a16="http://schemas.microsoft.com/office/drawing/2014/main" id="{45FE5975-FA5A-46AD-A5C2-576F40FDEF2D}"/>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6" name="CuadroTexto 3">
          <a:extLst>
            <a:ext uri="{FF2B5EF4-FFF2-40B4-BE49-F238E27FC236}">
              <a16:creationId xmlns:a16="http://schemas.microsoft.com/office/drawing/2014/main" id="{620070BB-EFD0-45FF-8247-459408EF1E0C}"/>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7" name="CuadroTexto 4">
          <a:extLst>
            <a:ext uri="{FF2B5EF4-FFF2-40B4-BE49-F238E27FC236}">
              <a16:creationId xmlns:a16="http://schemas.microsoft.com/office/drawing/2014/main" id="{040BA606-F1A6-4DAD-8BF2-B82EEC2C2E16}"/>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8" name="CuadroTexto 7">
          <a:extLst>
            <a:ext uri="{FF2B5EF4-FFF2-40B4-BE49-F238E27FC236}">
              <a16:creationId xmlns:a16="http://schemas.microsoft.com/office/drawing/2014/main" id="{B9D4CF55-2429-40FA-ACF9-F64F46CA0699}"/>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9" name="CuadroTexto 3">
          <a:extLst>
            <a:ext uri="{FF2B5EF4-FFF2-40B4-BE49-F238E27FC236}">
              <a16:creationId xmlns:a16="http://schemas.microsoft.com/office/drawing/2014/main" id="{AA4E9AEE-724B-4076-9E35-2554FC705E69}"/>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10" name="CuadroTexto 4">
          <a:extLst>
            <a:ext uri="{FF2B5EF4-FFF2-40B4-BE49-F238E27FC236}">
              <a16:creationId xmlns:a16="http://schemas.microsoft.com/office/drawing/2014/main" id="{1C386CBD-AF19-4F78-9270-80CBF753686D}"/>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1" name="CuadroTexto 1">
          <a:extLst>
            <a:ext uri="{FF2B5EF4-FFF2-40B4-BE49-F238E27FC236}">
              <a16:creationId xmlns:a16="http://schemas.microsoft.com/office/drawing/2014/main" id="{1A50840E-8634-4BD9-94E5-A8E8080ACC14}"/>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2" name="CuadroTexto 3">
          <a:extLst>
            <a:ext uri="{FF2B5EF4-FFF2-40B4-BE49-F238E27FC236}">
              <a16:creationId xmlns:a16="http://schemas.microsoft.com/office/drawing/2014/main" id="{EACE157F-BC71-41C8-929D-58B8F449ED0F}"/>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13" name="CuadroTexto 4">
          <a:extLst>
            <a:ext uri="{FF2B5EF4-FFF2-40B4-BE49-F238E27FC236}">
              <a16:creationId xmlns:a16="http://schemas.microsoft.com/office/drawing/2014/main" id="{B57B8382-880D-4968-8F22-2B25C8B66E45}"/>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xdr:row>
      <xdr:rowOff>0</xdr:rowOff>
    </xdr:from>
    <xdr:ext cx="65" cy="172227"/>
    <xdr:sp macro="" textlink="">
      <xdr:nvSpPr>
        <xdr:cNvPr id="14" name="CuadroTexto 13">
          <a:extLst>
            <a:ext uri="{FF2B5EF4-FFF2-40B4-BE49-F238E27FC236}">
              <a16:creationId xmlns:a16="http://schemas.microsoft.com/office/drawing/2014/main" id="{ADC0875C-C92B-41C6-8437-B441C528C97D}"/>
            </a:ext>
          </a:extLst>
        </xdr:cNvPr>
        <xdr:cNvSpPr txBox="1"/>
      </xdr:nvSpPr>
      <xdr:spPr>
        <a:xfrm>
          <a:off x="28959572" y="342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xdr:row>
      <xdr:rowOff>0</xdr:rowOff>
    </xdr:from>
    <xdr:ext cx="65" cy="172227"/>
    <xdr:sp macro="" textlink="">
      <xdr:nvSpPr>
        <xdr:cNvPr id="15" name="CuadroTexto 3">
          <a:extLst>
            <a:ext uri="{FF2B5EF4-FFF2-40B4-BE49-F238E27FC236}">
              <a16:creationId xmlns:a16="http://schemas.microsoft.com/office/drawing/2014/main" id="{D2FF372D-74CA-4A00-AA25-444378424BDD}"/>
            </a:ext>
          </a:extLst>
        </xdr:cNvPr>
        <xdr:cNvSpPr txBox="1"/>
      </xdr:nvSpPr>
      <xdr:spPr>
        <a:xfrm>
          <a:off x="28959572" y="342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22</xdr:row>
      <xdr:rowOff>0</xdr:rowOff>
    </xdr:from>
    <xdr:ext cx="65" cy="172227"/>
    <xdr:sp macro="" textlink="">
      <xdr:nvSpPr>
        <xdr:cNvPr id="16" name="CuadroTexto 4">
          <a:extLst>
            <a:ext uri="{FF2B5EF4-FFF2-40B4-BE49-F238E27FC236}">
              <a16:creationId xmlns:a16="http://schemas.microsoft.com/office/drawing/2014/main" id="{1D7E6969-5B45-4DA4-9E9B-8E7900D71E7F}"/>
            </a:ext>
          </a:extLst>
        </xdr:cNvPr>
        <xdr:cNvSpPr txBox="1"/>
      </xdr:nvSpPr>
      <xdr:spPr>
        <a:xfrm>
          <a:off x="28959572" y="342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xdr:row>
      <xdr:rowOff>0</xdr:rowOff>
    </xdr:from>
    <xdr:ext cx="65" cy="172227"/>
    <xdr:sp macro="" textlink="">
      <xdr:nvSpPr>
        <xdr:cNvPr id="17" name="CuadroTexto 1">
          <a:extLst>
            <a:ext uri="{FF2B5EF4-FFF2-40B4-BE49-F238E27FC236}">
              <a16:creationId xmlns:a16="http://schemas.microsoft.com/office/drawing/2014/main" id="{010DD7AA-DC90-45F1-9DA2-D7F1D374EEEC}"/>
            </a:ext>
          </a:extLst>
        </xdr:cNvPr>
        <xdr:cNvSpPr txBox="1"/>
      </xdr:nvSpPr>
      <xdr:spPr>
        <a:xfrm>
          <a:off x="28959572" y="342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xdr:row>
      <xdr:rowOff>0</xdr:rowOff>
    </xdr:from>
    <xdr:ext cx="65" cy="172227"/>
    <xdr:sp macro="" textlink="">
      <xdr:nvSpPr>
        <xdr:cNvPr id="18" name="CuadroTexto 3">
          <a:extLst>
            <a:ext uri="{FF2B5EF4-FFF2-40B4-BE49-F238E27FC236}">
              <a16:creationId xmlns:a16="http://schemas.microsoft.com/office/drawing/2014/main" id="{CBA7A006-E246-4C96-81A0-5CFB5ADBAE54}"/>
            </a:ext>
          </a:extLst>
        </xdr:cNvPr>
        <xdr:cNvSpPr txBox="1"/>
      </xdr:nvSpPr>
      <xdr:spPr>
        <a:xfrm>
          <a:off x="28959572" y="342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22</xdr:row>
      <xdr:rowOff>0</xdr:rowOff>
    </xdr:from>
    <xdr:ext cx="65" cy="172227"/>
    <xdr:sp macro="" textlink="">
      <xdr:nvSpPr>
        <xdr:cNvPr id="19" name="CuadroTexto 4">
          <a:extLst>
            <a:ext uri="{FF2B5EF4-FFF2-40B4-BE49-F238E27FC236}">
              <a16:creationId xmlns:a16="http://schemas.microsoft.com/office/drawing/2014/main" id="{09A64DC7-E76E-4D73-9B8A-B3A937F8677D}"/>
            </a:ext>
          </a:extLst>
        </xdr:cNvPr>
        <xdr:cNvSpPr txBox="1"/>
      </xdr:nvSpPr>
      <xdr:spPr>
        <a:xfrm>
          <a:off x="28959572" y="342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63</xdr:row>
      <xdr:rowOff>263127</xdr:rowOff>
    </xdr:from>
    <xdr:ext cx="65" cy="172227"/>
    <xdr:sp macro="" textlink="">
      <xdr:nvSpPr>
        <xdr:cNvPr id="20" name="CuadroTexto 19">
          <a:extLst>
            <a:ext uri="{FF2B5EF4-FFF2-40B4-BE49-F238E27FC236}">
              <a16:creationId xmlns:a16="http://schemas.microsoft.com/office/drawing/2014/main" id="{E480562A-6ACB-4C2A-84F3-450834DB8140}"/>
            </a:ext>
          </a:extLst>
        </xdr:cNvPr>
        <xdr:cNvSpPr txBox="1"/>
      </xdr:nvSpPr>
      <xdr:spPr>
        <a:xfrm>
          <a:off x="28959572" y="114264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63</xdr:row>
      <xdr:rowOff>263127</xdr:rowOff>
    </xdr:from>
    <xdr:ext cx="65" cy="172227"/>
    <xdr:sp macro="" textlink="">
      <xdr:nvSpPr>
        <xdr:cNvPr id="21" name="CuadroTexto 3">
          <a:extLst>
            <a:ext uri="{FF2B5EF4-FFF2-40B4-BE49-F238E27FC236}">
              <a16:creationId xmlns:a16="http://schemas.microsoft.com/office/drawing/2014/main" id="{1E598F2F-B0CC-4D4D-BDA7-7FE30FD88263}"/>
            </a:ext>
          </a:extLst>
        </xdr:cNvPr>
        <xdr:cNvSpPr txBox="1"/>
      </xdr:nvSpPr>
      <xdr:spPr>
        <a:xfrm>
          <a:off x="28959572" y="114264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64</xdr:row>
      <xdr:rowOff>0</xdr:rowOff>
    </xdr:from>
    <xdr:ext cx="65" cy="172227"/>
    <xdr:sp macro="" textlink="">
      <xdr:nvSpPr>
        <xdr:cNvPr id="22" name="CuadroTexto 4">
          <a:extLst>
            <a:ext uri="{FF2B5EF4-FFF2-40B4-BE49-F238E27FC236}">
              <a16:creationId xmlns:a16="http://schemas.microsoft.com/office/drawing/2014/main" id="{F965B6A1-0E02-44FC-AFCB-45579D640E94}"/>
            </a:ext>
          </a:extLst>
        </xdr:cNvPr>
        <xdr:cNvSpPr txBox="1"/>
      </xdr:nvSpPr>
      <xdr:spPr>
        <a:xfrm>
          <a:off x="28959572" y="1143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63</xdr:row>
      <xdr:rowOff>263127</xdr:rowOff>
    </xdr:from>
    <xdr:ext cx="65" cy="172227"/>
    <xdr:sp macro="" textlink="">
      <xdr:nvSpPr>
        <xdr:cNvPr id="23" name="CuadroTexto 1">
          <a:extLst>
            <a:ext uri="{FF2B5EF4-FFF2-40B4-BE49-F238E27FC236}">
              <a16:creationId xmlns:a16="http://schemas.microsoft.com/office/drawing/2014/main" id="{88A9B79C-CE28-4EFF-BF9F-6B72651CF8D9}"/>
            </a:ext>
          </a:extLst>
        </xdr:cNvPr>
        <xdr:cNvSpPr txBox="1"/>
      </xdr:nvSpPr>
      <xdr:spPr>
        <a:xfrm>
          <a:off x="28959572" y="114264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63</xdr:row>
      <xdr:rowOff>263127</xdr:rowOff>
    </xdr:from>
    <xdr:ext cx="65" cy="172227"/>
    <xdr:sp macro="" textlink="">
      <xdr:nvSpPr>
        <xdr:cNvPr id="24" name="CuadroTexto 3">
          <a:extLst>
            <a:ext uri="{FF2B5EF4-FFF2-40B4-BE49-F238E27FC236}">
              <a16:creationId xmlns:a16="http://schemas.microsoft.com/office/drawing/2014/main" id="{7E79D727-62CA-4AD6-95DD-B54618D61810}"/>
            </a:ext>
          </a:extLst>
        </xdr:cNvPr>
        <xdr:cNvSpPr txBox="1"/>
      </xdr:nvSpPr>
      <xdr:spPr>
        <a:xfrm>
          <a:off x="28959572" y="114264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64</xdr:row>
      <xdr:rowOff>0</xdr:rowOff>
    </xdr:from>
    <xdr:ext cx="65" cy="172227"/>
    <xdr:sp macro="" textlink="">
      <xdr:nvSpPr>
        <xdr:cNvPr id="25" name="CuadroTexto 4">
          <a:extLst>
            <a:ext uri="{FF2B5EF4-FFF2-40B4-BE49-F238E27FC236}">
              <a16:creationId xmlns:a16="http://schemas.microsoft.com/office/drawing/2014/main" id="{1A7F316F-0005-49DC-BFEE-1F37ADD6A0FA}"/>
            </a:ext>
          </a:extLst>
        </xdr:cNvPr>
        <xdr:cNvSpPr txBox="1"/>
      </xdr:nvSpPr>
      <xdr:spPr>
        <a:xfrm>
          <a:off x="28959572" y="1143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133</xdr:row>
      <xdr:rowOff>0</xdr:rowOff>
    </xdr:from>
    <xdr:ext cx="65" cy="172227"/>
    <xdr:sp macro="" textlink="">
      <xdr:nvSpPr>
        <xdr:cNvPr id="26" name="CuadroTexto 25">
          <a:extLst>
            <a:ext uri="{FF2B5EF4-FFF2-40B4-BE49-F238E27FC236}">
              <a16:creationId xmlns:a16="http://schemas.microsoft.com/office/drawing/2014/main" id="{60229DEC-F6EB-4C95-B957-20C1E7851B7E}"/>
            </a:ext>
          </a:extLst>
        </xdr:cNvPr>
        <xdr:cNvSpPr txBox="1"/>
      </xdr:nvSpPr>
      <xdr:spPr>
        <a:xfrm>
          <a:off x="28959572" y="2457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133</xdr:row>
      <xdr:rowOff>0</xdr:rowOff>
    </xdr:from>
    <xdr:ext cx="65" cy="172227"/>
    <xdr:sp macro="" textlink="">
      <xdr:nvSpPr>
        <xdr:cNvPr id="27" name="CuadroTexto 3">
          <a:extLst>
            <a:ext uri="{FF2B5EF4-FFF2-40B4-BE49-F238E27FC236}">
              <a16:creationId xmlns:a16="http://schemas.microsoft.com/office/drawing/2014/main" id="{D5551AB8-52C2-4D31-811A-173B130464CA}"/>
            </a:ext>
          </a:extLst>
        </xdr:cNvPr>
        <xdr:cNvSpPr txBox="1"/>
      </xdr:nvSpPr>
      <xdr:spPr>
        <a:xfrm>
          <a:off x="28959572" y="2457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133</xdr:row>
      <xdr:rowOff>0</xdr:rowOff>
    </xdr:from>
    <xdr:ext cx="65" cy="172227"/>
    <xdr:sp macro="" textlink="">
      <xdr:nvSpPr>
        <xdr:cNvPr id="28" name="CuadroTexto 4">
          <a:extLst>
            <a:ext uri="{FF2B5EF4-FFF2-40B4-BE49-F238E27FC236}">
              <a16:creationId xmlns:a16="http://schemas.microsoft.com/office/drawing/2014/main" id="{8A05996B-F95F-4C85-B8FA-23B2A29AF0B8}"/>
            </a:ext>
          </a:extLst>
        </xdr:cNvPr>
        <xdr:cNvSpPr txBox="1"/>
      </xdr:nvSpPr>
      <xdr:spPr>
        <a:xfrm>
          <a:off x="28959572" y="2457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133</xdr:row>
      <xdr:rowOff>0</xdr:rowOff>
    </xdr:from>
    <xdr:ext cx="65" cy="172227"/>
    <xdr:sp macro="" textlink="">
      <xdr:nvSpPr>
        <xdr:cNvPr id="29" name="CuadroTexto 1">
          <a:extLst>
            <a:ext uri="{FF2B5EF4-FFF2-40B4-BE49-F238E27FC236}">
              <a16:creationId xmlns:a16="http://schemas.microsoft.com/office/drawing/2014/main" id="{A7990DB5-707B-4B16-BB65-47BD1E903166}"/>
            </a:ext>
          </a:extLst>
        </xdr:cNvPr>
        <xdr:cNvSpPr txBox="1"/>
      </xdr:nvSpPr>
      <xdr:spPr>
        <a:xfrm>
          <a:off x="28959572" y="2457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133</xdr:row>
      <xdr:rowOff>0</xdr:rowOff>
    </xdr:from>
    <xdr:ext cx="65" cy="172227"/>
    <xdr:sp macro="" textlink="">
      <xdr:nvSpPr>
        <xdr:cNvPr id="30" name="CuadroTexto 3">
          <a:extLst>
            <a:ext uri="{FF2B5EF4-FFF2-40B4-BE49-F238E27FC236}">
              <a16:creationId xmlns:a16="http://schemas.microsoft.com/office/drawing/2014/main" id="{8EB0364A-1882-4B5E-86CC-04AD7E258120}"/>
            </a:ext>
          </a:extLst>
        </xdr:cNvPr>
        <xdr:cNvSpPr txBox="1"/>
      </xdr:nvSpPr>
      <xdr:spPr>
        <a:xfrm>
          <a:off x="28959572" y="2457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133</xdr:row>
      <xdr:rowOff>0</xdr:rowOff>
    </xdr:from>
    <xdr:ext cx="65" cy="172227"/>
    <xdr:sp macro="" textlink="">
      <xdr:nvSpPr>
        <xdr:cNvPr id="31" name="CuadroTexto 4">
          <a:extLst>
            <a:ext uri="{FF2B5EF4-FFF2-40B4-BE49-F238E27FC236}">
              <a16:creationId xmlns:a16="http://schemas.microsoft.com/office/drawing/2014/main" id="{D39E0426-F8CA-4DA7-8A19-4B50A2C83F3C}"/>
            </a:ext>
          </a:extLst>
        </xdr:cNvPr>
        <xdr:cNvSpPr txBox="1"/>
      </xdr:nvSpPr>
      <xdr:spPr>
        <a:xfrm>
          <a:off x="28959572" y="2457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134</xdr:row>
      <xdr:rowOff>0</xdr:rowOff>
    </xdr:from>
    <xdr:ext cx="65" cy="172227"/>
    <xdr:sp macro="" textlink="">
      <xdr:nvSpPr>
        <xdr:cNvPr id="32" name="CuadroTexto 31">
          <a:extLst>
            <a:ext uri="{FF2B5EF4-FFF2-40B4-BE49-F238E27FC236}">
              <a16:creationId xmlns:a16="http://schemas.microsoft.com/office/drawing/2014/main" id="{AB57BD84-1956-4C79-809A-8523B89C4FE6}"/>
            </a:ext>
          </a:extLst>
        </xdr:cNvPr>
        <xdr:cNvSpPr txBox="1"/>
      </xdr:nvSpPr>
      <xdr:spPr>
        <a:xfrm>
          <a:off x="28959572" y="2476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134</xdr:row>
      <xdr:rowOff>0</xdr:rowOff>
    </xdr:from>
    <xdr:ext cx="65" cy="172227"/>
    <xdr:sp macro="" textlink="">
      <xdr:nvSpPr>
        <xdr:cNvPr id="33" name="CuadroTexto 3">
          <a:extLst>
            <a:ext uri="{FF2B5EF4-FFF2-40B4-BE49-F238E27FC236}">
              <a16:creationId xmlns:a16="http://schemas.microsoft.com/office/drawing/2014/main" id="{F5386764-91C5-48CF-A71E-EDBC575EB4D7}"/>
            </a:ext>
          </a:extLst>
        </xdr:cNvPr>
        <xdr:cNvSpPr txBox="1"/>
      </xdr:nvSpPr>
      <xdr:spPr>
        <a:xfrm>
          <a:off x="28959572" y="2476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134</xdr:row>
      <xdr:rowOff>0</xdr:rowOff>
    </xdr:from>
    <xdr:ext cx="65" cy="172227"/>
    <xdr:sp macro="" textlink="">
      <xdr:nvSpPr>
        <xdr:cNvPr id="34" name="CuadroTexto 4">
          <a:extLst>
            <a:ext uri="{FF2B5EF4-FFF2-40B4-BE49-F238E27FC236}">
              <a16:creationId xmlns:a16="http://schemas.microsoft.com/office/drawing/2014/main" id="{FE6C4E0E-F2D6-44BA-97EF-804F58E4F2BE}"/>
            </a:ext>
          </a:extLst>
        </xdr:cNvPr>
        <xdr:cNvSpPr txBox="1"/>
      </xdr:nvSpPr>
      <xdr:spPr>
        <a:xfrm>
          <a:off x="28959572" y="2476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134</xdr:row>
      <xdr:rowOff>0</xdr:rowOff>
    </xdr:from>
    <xdr:ext cx="65" cy="172227"/>
    <xdr:sp macro="" textlink="">
      <xdr:nvSpPr>
        <xdr:cNvPr id="35" name="CuadroTexto 1">
          <a:extLst>
            <a:ext uri="{FF2B5EF4-FFF2-40B4-BE49-F238E27FC236}">
              <a16:creationId xmlns:a16="http://schemas.microsoft.com/office/drawing/2014/main" id="{2AEBAF9B-A46A-4EAD-AA52-A38352EABD0A}"/>
            </a:ext>
          </a:extLst>
        </xdr:cNvPr>
        <xdr:cNvSpPr txBox="1"/>
      </xdr:nvSpPr>
      <xdr:spPr>
        <a:xfrm>
          <a:off x="28959572" y="2476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134</xdr:row>
      <xdr:rowOff>0</xdr:rowOff>
    </xdr:from>
    <xdr:ext cx="65" cy="172227"/>
    <xdr:sp macro="" textlink="">
      <xdr:nvSpPr>
        <xdr:cNvPr id="36" name="CuadroTexto 3">
          <a:extLst>
            <a:ext uri="{FF2B5EF4-FFF2-40B4-BE49-F238E27FC236}">
              <a16:creationId xmlns:a16="http://schemas.microsoft.com/office/drawing/2014/main" id="{C7D45A06-E37E-4E00-AACA-671E98976454}"/>
            </a:ext>
          </a:extLst>
        </xdr:cNvPr>
        <xdr:cNvSpPr txBox="1"/>
      </xdr:nvSpPr>
      <xdr:spPr>
        <a:xfrm>
          <a:off x="28959572" y="2476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134</xdr:row>
      <xdr:rowOff>0</xdr:rowOff>
    </xdr:from>
    <xdr:ext cx="65" cy="172227"/>
    <xdr:sp macro="" textlink="">
      <xdr:nvSpPr>
        <xdr:cNvPr id="37" name="CuadroTexto 4">
          <a:extLst>
            <a:ext uri="{FF2B5EF4-FFF2-40B4-BE49-F238E27FC236}">
              <a16:creationId xmlns:a16="http://schemas.microsoft.com/office/drawing/2014/main" id="{AA0186CB-3D75-478C-86FA-B98FCBFF755F}"/>
            </a:ext>
          </a:extLst>
        </xdr:cNvPr>
        <xdr:cNvSpPr txBox="1"/>
      </xdr:nvSpPr>
      <xdr:spPr>
        <a:xfrm>
          <a:off x="28959572" y="2476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176</xdr:row>
      <xdr:rowOff>0</xdr:rowOff>
    </xdr:from>
    <xdr:ext cx="65" cy="172227"/>
    <xdr:sp macro="" textlink="">
      <xdr:nvSpPr>
        <xdr:cNvPr id="38" name="CuadroTexto 37">
          <a:extLst>
            <a:ext uri="{FF2B5EF4-FFF2-40B4-BE49-F238E27FC236}">
              <a16:creationId xmlns:a16="http://schemas.microsoft.com/office/drawing/2014/main" id="{C12AF247-DE76-4EDE-9AFD-2EC6DB58BB83}"/>
            </a:ext>
          </a:extLst>
        </xdr:cNvPr>
        <xdr:cNvSpPr txBox="1"/>
      </xdr:nvSpPr>
      <xdr:spPr>
        <a:xfrm>
          <a:off x="28959572" y="3276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176</xdr:row>
      <xdr:rowOff>0</xdr:rowOff>
    </xdr:from>
    <xdr:ext cx="65" cy="172227"/>
    <xdr:sp macro="" textlink="">
      <xdr:nvSpPr>
        <xdr:cNvPr id="39" name="CuadroTexto 3">
          <a:extLst>
            <a:ext uri="{FF2B5EF4-FFF2-40B4-BE49-F238E27FC236}">
              <a16:creationId xmlns:a16="http://schemas.microsoft.com/office/drawing/2014/main" id="{6A3CF9C6-CA05-4F3F-A057-65D40400AC70}"/>
            </a:ext>
          </a:extLst>
        </xdr:cNvPr>
        <xdr:cNvSpPr txBox="1"/>
      </xdr:nvSpPr>
      <xdr:spPr>
        <a:xfrm>
          <a:off x="28959572" y="3276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176</xdr:row>
      <xdr:rowOff>0</xdr:rowOff>
    </xdr:from>
    <xdr:ext cx="65" cy="172227"/>
    <xdr:sp macro="" textlink="">
      <xdr:nvSpPr>
        <xdr:cNvPr id="40" name="CuadroTexto 4">
          <a:extLst>
            <a:ext uri="{FF2B5EF4-FFF2-40B4-BE49-F238E27FC236}">
              <a16:creationId xmlns:a16="http://schemas.microsoft.com/office/drawing/2014/main" id="{1919936B-2B28-4911-8545-A59339FE54C7}"/>
            </a:ext>
          </a:extLst>
        </xdr:cNvPr>
        <xdr:cNvSpPr txBox="1"/>
      </xdr:nvSpPr>
      <xdr:spPr>
        <a:xfrm>
          <a:off x="28959572" y="3276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176</xdr:row>
      <xdr:rowOff>0</xdr:rowOff>
    </xdr:from>
    <xdr:ext cx="65" cy="172227"/>
    <xdr:sp macro="" textlink="">
      <xdr:nvSpPr>
        <xdr:cNvPr id="41" name="CuadroTexto 1">
          <a:extLst>
            <a:ext uri="{FF2B5EF4-FFF2-40B4-BE49-F238E27FC236}">
              <a16:creationId xmlns:a16="http://schemas.microsoft.com/office/drawing/2014/main" id="{C74D2345-8923-4CD9-8645-FFBAEF779FDF}"/>
            </a:ext>
          </a:extLst>
        </xdr:cNvPr>
        <xdr:cNvSpPr txBox="1"/>
      </xdr:nvSpPr>
      <xdr:spPr>
        <a:xfrm>
          <a:off x="28959572" y="3276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176</xdr:row>
      <xdr:rowOff>0</xdr:rowOff>
    </xdr:from>
    <xdr:ext cx="65" cy="172227"/>
    <xdr:sp macro="" textlink="">
      <xdr:nvSpPr>
        <xdr:cNvPr id="42" name="CuadroTexto 3">
          <a:extLst>
            <a:ext uri="{FF2B5EF4-FFF2-40B4-BE49-F238E27FC236}">
              <a16:creationId xmlns:a16="http://schemas.microsoft.com/office/drawing/2014/main" id="{F787F1A1-4171-499C-AA3C-46DA3CAF4F6C}"/>
            </a:ext>
          </a:extLst>
        </xdr:cNvPr>
        <xdr:cNvSpPr txBox="1"/>
      </xdr:nvSpPr>
      <xdr:spPr>
        <a:xfrm>
          <a:off x="28959572" y="3276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176</xdr:row>
      <xdr:rowOff>0</xdr:rowOff>
    </xdr:from>
    <xdr:ext cx="65" cy="172227"/>
    <xdr:sp macro="" textlink="">
      <xdr:nvSpPr>
        <xdr:cNvPr id="43" name="CuadroTexto 4">
          <a:extLst>
            <a:ext uri="{FF2B5EF4-FFF2-40B4-BE49-F238E27FC236}">
              <a16:creationId xmlns:a16="http://schemas.microsoft.com/office/drawing/2014/main" id="{B18A7F89-DA90-461D-963E-16A19EE7A82B}"/>
            </a:ext>
          </a:extLst>
        </xdr:cNvPr>
        <xdr:cNvSpPr txBox="1"/>
      </xdr:nvSpPr>
      <xdr:spPr>
        <a:xfrm>
          <a:off x="28959572" y="3276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177</xdr:row>
      <xdr:rowOff>0</xdr:rowOff>
    </xdr:from>
    <xdr:ext cx="65" cy="172227"/>
    <xdr:sp macro="" textlink="">
      <xdr:nvSpPr>
        <xdr:cNvPr id="44" name="CuadroTexto 43">
          <a:extLst>
            <a:ext uri="{FF2B5EF4-FFF2-40B4-BE49-F238E27FC236}">
              <a16:creationId xmlns:a16="http://schemas.microsoft.com/office/drawing/2014/main" id="{F57A5112-3E69-4A84-907E-CD18AFF6215A}"/>
            </a:ext>
          </a:extLst>
        </xdr:cNvPr>
        <xdr:cNvSpPr txBox="1"/>
      </xdr:nvSpPr>
      <xdr:spPr>
        <a:xfrm>
          <a:off x="28959572" y="3295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177</xdr:row>
      <xdr:rowOff>0</xdr:rowOff>
    </xdr:from>
    <xdr:ext cx="65" cy="172227"/>
    <xdr:sp macro="" textlink="">
      <xdr:nvSpPr>
        <xdr:cNvPr id="45" name="CuadroTexto 3">
          <a:extLst>
            <a:ext uri="{FF2B5EF4-FFF2-40B4-BE49-F238E27FC236}">
              <a16:creationId xmlns:a16="http://schemas.microsoft.com/office/drawing/2014/main" id="{EBF39F2F-DFD9-4482-9FEB-FC99FCB38BE3}"/>
            </a:ext>
          </a:extLst>
        </xdr:cNvPr>
        <xdr:cNvSpPr txBox="1"/>
      </xdr:nvSpPr>
      <xdr:spPr>
        <a:xfrm>
          <a:off x="28959572" y="3295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177</xdr:row>
      <xdr:rowOff>0</xdr:rowOff>
    </xdr:from>
    <xdr:ext cx="65" cy="172227"/>
    <xdr:sp macro="" textlink="">
      <xdr:nvSpPr>
        <xdr:cNvPr id="46" name="CuadroTexto 4">
          <a:extLst>
            <a:ext uri="{FF2B5EF4-FFF2-40B4-BE49-F238E27FC236}">
              <a16:creationId xmlns:a16="http://schemas.microsoft.com/office/drawing/2014/main" id="{0AE1EEF1-519A-4F55-AFB2-044B3618286E}"/>
            </a:ext>
          </a:extLst>
        </xdr:cNvPr>
        <xdr:cNvSpPr txBox="1"/>
      </xdr:nvSpPr>
      <xdr:spPr>
        <a:xfrm>
          <a:off x="28959572" y="3295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177</xdr:row>
      <xdr:rowOff>0</xdr:rowOff>
    </xdr:from>
    <xdr:ext cx="65" cy="172227"/>
    <xdr:sp macro="" textlink="">
      <xdr:nvSpPr>
        <xdr:cNvPr id="47" name="CuadroTexto 1">
          <a:extLst>
            <a:ext uri="{FF2B5EF4-FFF2-40B4-BE49-F238E27FC236}">
              <a16:creationId xmlns:a16="http://schemas.microsoft.com/office/drawing/2014/main" id="{87AB882C-F5C0-4CC4-98EB-21468B513EB6}"/>
            </a:ext>
          </a:extLst>
        </xdr:cNvPr>
        <xdr:cNvSpPr txBox="1"/>
      </xdr:nvSpPr>
      <xdr:spPr>
        <a:xfrm>
          <a:off x="28959572" y="3295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177</xdr:row>
      <xdr:rowOff>0</xdr:rowOff>
    </xdr:from>
    <xdr:ext cx="65" cy="172227"/>
    <xdr:sp macro="" textlink="">
      <xdr:nvSpPr>
        <xdr:cNvPr id="48" name="CuadroTexto 3">
          <a:extLst>
            <a:ext uri="{FF2B5EF4-FFF2-40B4-BE49-F238E27FC236}">
              <a16:creationId xmlns:a16="http://schemas.microsoft.com/office/drawing/2014/main" id="{E867B666-4443-4EA9-AB13-5A5E09EA9569}"/>
            </a:ext>
          </a:extLst>
        </xdr:cNvPr>
        <xdr:cNvSpPr txBox="1"/>
      </xdr:nvSpPr>
      <xdr:spPr>
        <a:xfrm>
          <a:off x="28959572" y="3295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177</xdr:row>
      <xdr:rowOff>0</xdr:rowOff>
    </xdr:from>
    <xdr:ext cx="65" cy="172227"/>
    <xdr:sp macro="" textlink="">
      <xdr:nvSpPr>
        <xdr:cNvPr id="49" name="CuadroTexto 4">
          <a:extLst>
            <a:ext uri="{FF2B5EF4-FFF2-40B4-BE49-F238E27FC236}">
              <a16:creationId xmlns:a16="http://schemas.microsoft.com/office/drawing/2014/main" id="{5C974FCD-1375-4602-B5AD-451A86E780E4}"/>
            </a:ext>
          </a:extLst>
        </xdr:cNvPr>
        <xdr:cNvSpPr txBox="1"/>
      </xdr:nvSpPr>
      <xdr:spPr>
        <a:xfrm>
          <a:off x="28959572" y="3295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192</xdr:row>
      <xdr:rowOff>0</xdr:rowOff>
    </xdr:from>
    <xdr:ext cx="65" cy="172227"/>
    <xdr:sp macro="" textlink="">
      <xdr:nvSpPr>
        <xdr:cNvPr id="50" name="CuadroTexto 49">
          <a:extLst>
            <a:ext uri="{FF2B5EF4-FFF2-40B4-BE49-F238E27FC236}">
              <a16:creationId xmlns:a16="http://schemas.microsoft.com/office/drawing/2014/main" id="{877940A2-FE18-47F4-8B72-38603174E7AF}"/>
            </a:ext>
          </a:extLst>
        </xdr:cNvPr>
        <xdr:cNvSpPr txBox="1"/>
      </xdr:nvSpPr>
      <xdr:spPr>
        <a:xfrm>
          <a:off x="28959572" y="3581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192</xdr:row>
      <xdr:rowOff>0</xdr:rowOff>
    </xdr:from>
    <xdr:ext cx="65" cy="172227"/>
    <xdr:sp macro="" textlink="">
      <xdr:nvSpPr>
        <xdr:cNvPr id="51" name="CuadroTexto 3">
          <a:extLst>
            <a:ext uri="{FF2B5EF4-FFF2-40B4-BE49-F238E27FC236}">
              <a16:creationId xmlns:a16="http://schemas.microsoft.com/office/drawing/2014/main" id="{6C459C1C-FAA9-48D1-BB3F-CCF2C00DF9D5}"/>
            </a:ext>
          </a:extLst>
        </xdr:cNvPr>
        <xdr:cNvSpPr txBox="1"/>
      </xdr:nvSpPr>
      <xdr:spPr>
        <a:xfrm>
          <a:off x="28959572" y="3581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192</xdr:row>
      <xdr:rowOff>0</xdr:rowOff>
    </xdr:from>
    <xdr:ext cx="65" cy="172227"/>
    <xdr:sp macro="" textlink="">
      <xdr:nvSpPr>
        <xdr:cNvPr id="52" name="CuadroTexto 4">
          <a:extLst>
            <a:ext uri="{FF2B5EF4-FFF2-40B4-BE49-F238E27FC236}">
              <a16:creationId xmlns:a16="http://schemas.microsoft.com/office/drawing/2014/main" id="{0DED2C84-FE86-4A43-8713-4BE7A314C64D}"/>
            </a:ext>
          </a:extLst>
        </xdr:cNvPr>
        <xdr:cNvSpPr txBox="1"/>
      </xdr:nvSpPr>
      <xdr:spPr>
        <a:xfrm>
          <a:off x="28959572" y="3581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192</xdr:row>
      <xdr:rowOff>0</xdr:rowOff>
    </xdr:from>
    <xdr:ext cx="65" cy="172227"/>
    <xdr:sp macro="" textlink="">
      <xdr:nvSpPr>
        <xdr:cNvPr id="53" name="CuadroTexto 1">
          <a:extLst>
            <a:ext uri="{FF2B5EF4-FFF2-40B4-BE49-F238E27FC236}">
              <a16:creationId xmlns:a16="http://schemas.microsoft.com/office/drawing/2014/main" id="{F71B29E3-61CB-4341-B6FF-E1807C2C0BC5}"/>
            </a:ext>
          </a:extLst>
        </xdr:cNvPr>
        <xdr:cNvSpPr txBox="1"/>
      </xdr:nvSpPr>
      <xdr:spPr>
        <a:xfrm>
          <a:off x="28959572" y="3581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192</xdr:row>
      <xdr:rowOff>0</xdr:rowOff>
    </xdr:from>
    <xdr:ext cx="65" cy="172227"/>
    <xdr:sp macro="" textlink="">
      <xdr:nvSpPr>
        <xdr:cNvPr id="54" name="CuadroTexto 3">
          <a:extLst>
            <a:ext uri="{FF2B5EF4-FFF2-40B4-BE49-F238E27FC236}">
              <a16:creationId xmlns:a16="http://schemas.microsoft.com/office/drawing/2014/main" id="{BCB9DD27-F9AA-42BB-87CA-93AD0553410C}"/>
            </a:ext>
          </a:extLst>
        </xdr:cNvPr>
        <xdr:cNvSpPr txBox="1"/>
      </xdr:nvSpPr>
      <xdr:spPr>
        <a:xfrm>
          <a:off x="28959572" y="3581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192</xdr:row>
      <xdr:rowOff>0</xdr:rowOff>
    </xdr:from>
    <xdr:ext cx="65" cy="172227"/>
    <xdr:sp macro="" textlink="">
      <xdr:nvSpPr>
        <xdr:cNvPr id="55" name="CuadroTexto 4">
          <a:extLst>
            <a:ext uri="{FF2B5EF4-FFF2-40B4-BE49-F238E27FC236}">
              <a16:creationId xmlns:a16="http://schemas.microsoft.com/office/drawing/2014/main" id="{1247D5B0-B3FA-44C1-9A1D-6582E4924359}"/>
            </a:ext>
          </a:extLst>
        </xdr:cNvPr>
        <xdr:cNvSpPr txBox="1"/>
      </xdr:nvSpPr>
      <xdr:spPr>
        <a:xfrm>
          <a:off x="28959572" y="3581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193</xdr:row>
      <xdr:rowOff>0</xdr:rowOff>
    </xdr:from>
    <xdr:ext cx="65" cy="172227"/>
    <xdr:sp macro="" textlink="">
      <xdr:nvSpPr>
        <xdr:cNvPr id="56" name="CuadroTexto 55">
          <a:extLst>
            <a:ext uri="{FF2B5EF4-FFF2-40B4-BE49-F238E27FC236}">
              <a16:creationId xmlns:a16="http://schemas.microsoft.com/office/drawing/2014/main" id="{2D105089-FB5F-4C97-85FC-D40969ECF758}"/>
            </a:ext>
          </a:extLst>
        </xdr:cNvPr>
        <xdr:cNvSpPr txBox="1"/>
      </xdr:nvSpPr>
      <xdr:spPr>
        <a:xfrm>
          <a:off x="28959572" y="360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193</xdr:row>
      <xdr:rowOff>0</xdr:rowOff>
    </xdr:from>
    <xdr:ext cx="65" cy="172227"/>
    <xdr:sp macro="" textlink="">
      <xdr:nvSpPr>
        <xdr:cNvPr id="57" name="CuadroTexto 3">
          <a:extLst>
            <a:ext uri="{FF2B5EF4-FFF2-40B4-BE49-F238E27FC236}">
              <a16:creationId xmlns:a16="http://schemas.microsoft.com/office/drawing/2014/main" id="{F520D8C6-EC23-4AB3-BCC9-18862C3E8B9A}"/>
            </a:ext>
          </a:extLst>
        </xdr:cNvPr>
        <xdr:cNvSpPr txBox="1"/>
      </xdr:nvSpPr>
      <xdr:spPr>
        <a:xfrm>
          <a:off x="28959572" y="360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193</xdr:row>
      <xdr:rowOff>0</xdr:rowOff>
    </xdr:from>
    <xdr:ext cx="65" cy="172227"/>
    <xdr:sp macro="" textlink="">
      <xdr:nvSpPr>
        <xdr:cNvPr id="58" name="CuadroTexto 4">
          <a:extLst>
            <a:ext uri="{FF2B5EF4-FFF2-40B4-BE49-F238E27FC236}">
              <a16:creationId xmlns:a16="http://schemas.microsoft.com/office/drawing/2014/main" id="{C1F9C704-36E5-42FA-916D-1B98729CDF7D}"/>
            </a:ext>
          </a:extLst>
        </xdr:cNvPr>
        <xdr:cNvSpPr txBox="1"/>
      </xdr:nvSpPr>
      <xdr:spPr>
        <a:xfrm>
          <a:off x="28959572" y="360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193</xdr:row>
      <xdr:rowOff>0</xdr:rowOff>
    </xdr:from>
    <xdr:ext cx="65" cy="172227"/>
    <xdr:sp macro="" textlink="">
      <xdr:nvSpPr>
        <xdr:cNvPr id="59" name="CuadroTexto 1">
          <a:extLst>
            <a:ext uri="{FF2B5EF4-FFF2-40B4-BE49-F238E27FC236}">
              <a16:creationId xmlns:a16="http://schemas.microsoft.com/office/drawing/2014/main" id="{C678ABDC-5529-487B-A8E5-9024D976D1DB}"/>
            </a:ext>
          </a:extLst>
        </xdr:cNvPr>
        <xdr:cNvSpPr txBox="1"/>
      </xdr:nvSpPr>
      <xdr:spPr>
        <a:xfrm>
          <a:off x="28959572" y="360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193</xdr:row>
      <xdr:rowOff>0</xdr:rowOff>
    </xdr:from>
    <xdr:ext cx="65" cy="172227"/>
    <xdr:sp macro="" textlink="">
      <xdr:nvSpPr>
        <xdr:cNvPr id="60" name="CuadroTexto 3">
          <a:extLst>
            <a:ext uri="{FF2B5EF4-FFF2-40B4-BE49-F238E27FC236}">
              <a16:creationId xmlns:a16="http://schemas.microsoft.com/office/drawing/2014/main" id="{8A52C644-6900-4350-A68B-F0F5EE1A9699}"/>
            </a:ext>
          </a:extLst>
        </xdr:cNvPr>
        <xdr:cNvSpPr txBox="1"/>
      </xdr:nvSpPr>
      <xdr:spPr>
        <a:xfrm>
          <a:off x="28959572" y="360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193</xdr:row>
      <xdr:rowOff>0</xdr:rowOff>
    </xdr:from>
    <xdr:ext cx="65" cy="172227"/>
    <xdr:sp macro="" textlink="">
      <xdr:nvSpPr>
        <xdr:cNvPr id="61" name="CuadroTexto 4">
          <a:extLst>
            <a:ext uri="{FF2B5EF4-FFF2-40B4-BE49-F238E27FC236}">
              <a16:creationId xmlns:a16="http://schemas.microsoft.com/office/drawing/2014/main" id="{3B10956C-282D-4E08-8955-9313430CC1FE}"/>
            </a:ext>
          </a:extLst>
        </xdr:cNvPr>
        <xdr:cNvSpPr txBox="1"/>
      </xdr:nvSpPr>
      <xdr:spPr>
        <a:xfrm>
          <a:off x="28959572" y="360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194</xdr:row>
      <xdr:rowOff>0</xdr:rowOff>
    </xdr:from>
    <xdr:ext cx="65" cy="172227"/>
    <xdr:sp macro="" textlink="">
      <xdr:nvSpPr>
        <xdr:cNvPr id="62" name="CuadroTexto 61">
          <a:extLst>
            <a:ext uri="{FF2B5EF4-FFF2-40B4-BE49-F238E27FC236}">
              <a16:creationId xmlns:a16="http://schemas.microsoft.com/office/drawing/2014/main" id="{5B3AB597-3E4A-4649-BCDB-1A85E2E4310F}"/>
            </a:ext>
          </a:extLst>
        </xdr:cNvPr>
        <xdr:cNvSpPr txBox="1"/>
      </xdr:nvSpPr>
      <xdr:spPr>
        <a:xfrm>
          <a:off x="28959572" y="3619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194</xdr:row>
      <xdr:rowOff>0</xdr:rowOff>
    </xdr:from>
    <xdr:ext cx="65" cy="172227"/>
    <xdr:sp macro="" textlink="">
      <xdr:nvSpPr>
        <xdr:cNvPr id="63" name="CuadroTexto 3">
          <a:extLst>
            <a:ext uri="{FF2B5EF4-FFF2-40B4-BE49-F238E27FC236}">
              <a16:creationId xmlns:a16="http://schemas.microsoft.com/office/drawing/2014/main" id="{3B7E9141-F4B9-4695-878B-86DACCEC7A6A}"/>
            </a:ext>
          </a:extLst>
        </xdr:cNvPr>
        <xdr:cNvSpPr txBox="1"/>
      </xdr:nvSpPr>
      <xdr:spPr>
        <a:xfrm>
          <a:off x="28959572" y="3619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194</xdr:row>
      <xdr:rowOff>0</xdr:rowOff>
    </xdr:from>
    <xdr:ext cx="65" cy="172227"/>
    <xdr:sp macro="" textlink="">
      <xdr:nvSpPr>
        <xdr:cNvPr id="64" name="CuadroTexto 4">
          <a:extLst>
            <a:ext uri="{FF2B5EF4-FFF2-40B4-BE49-F238E27FC236}">
              <a16:creationId xmlns:a16="http://schemas.microsoft.com/office/drawing/2014/main" id="{BCB75E86-4A64-458C-97D3-11154E91854B}"/>
            </a:ext>
          </a:extLst>
        </xdr:cNvPr>
        <xdr:cNvSpPr txBox="1"/>
      </xdr:nvSpPr>
      <xdr:spPr>
        <a:xfrm>
          <a:off x="28959572" y="3619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194</xdr:row>
      <xdr:rowOff>0</xdr:rowOff>
    </xdr:from>
    <xdr:ext cx="65" cy="172227"/>
    <xdr:sp macro="" textlink="">
      <xdr:nvSpPr>
        <xdr:cNvPr id="65" name="CuadroTexto 1">
          <a:extLst>
            <a:ext uri="{FF2B5EF4-FFF2-40B4-BE49-F238E27FC236}">
              <a16:creationId xmlns:a16="http://schemas.microsoft.com/office/drawing/2014/main" id="{EB6E3EC1-CE50-46CD-B51C-4553A2864869}"/>
            </a:ext>
          </a:extLst>
        </xdr:cNvPr>
        <xdr:cNvSpPr txBox="1"/>
      </xdr:nvSpPr>
      <xdr:spPr>
        <a:xfrm>
          <a:off x="28959572" y="3619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194</xdr:row>
      <xdr:rowOff>0</xdr:rowOff>
    </xdr:from>
    <xdr:ext cx="65" cy="172227"/>
    <xdr:sp macro="" textlink="">
      <xdr:nvSpPr>
        <xdr:cNvPr id="66" name="CuadroTexto 3">
          <a:extLst>
            <a:ext uri="{FF2B5EF4-FFF2-40B4-BE49-F238E27FC236}">
              <a16:creationId xmlns:a16="http://schemas.microsoft.com/office/drawing/2014/main" id="{DCB7DA7D-508F-47F7-9A82-C5F3C5CE134F}"/>
            </a:ext>
          </a:extLst>
        </xdr:cNvPr>
        <xdr:cNvSpPr txBox="1"/>
      </xdr:nvSpPr>
      <xdr:spPr>
        <a:xfrm>
          <a:off x="28959572" y="3619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194</xdr:row>
      <xdr:rowOff>0</xdr:rowOff>
    </xdr:from>
    <xdr:ext cx="65" cy="172227"/>
    <xdr:sp macro="" textlink="">
      <xdr:nvSpPr>
        <xdr:cNvPr id="67" name="CuadroTexto 4">
          <a:extLst>
            <a:ext uri="{FF2B5EF4-FFF2-40B4-BE49-F238E27FC236}">
              <a16:creationId xmlns:a16="http://schemas.microsoft.com/office/drawing/2014/main" id="{DEB620AD-CCF9-4B11-B158-592708C78186}"/>
            </a:ext>
          </a:extLst>
        </xdr:cNvPr>
        <xdr:cNvSpPr txBox="1"/>
      </xdr:nvSpPr>
      <xdr:spPr>
        <a:xfrm>
          <a:off x="28959572" y="3619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195</xdr:row>
      <xdr:rowOff>0</xdr:rowOff>
    </xdr:from>
    <xdr:ext cx="65" cy="172227"/>
    <xdr:sp macro="" textlink="">
      <xdr:nvSpPr>
        <xdr:cNvPr id="68" name="CuadroTexto 67">
          <a:extLst>
            <a:ext uri="{FF2B5EF4-FFF2-40B4-BE49-F238E27FC236}">
              <a16:creationId xmlns:a16="http://schemas.microsoft.com/office/drawing/2014/main" id="{5E112FDE-B593-41CC-A0AD-D901251038F6}"/>
            </a:ext>
          </a:extLst>
        </xdr:cNvPr>
        <xdr:cNvSpPr txBox="1"/>
      </xdr:nvSpPr>
      <xdr:spPr>
        <a:xfrm>
          <a:off x="28959572" y="3638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195</xdr:row>
      <xdr:rowOff>0</xdr:rowOff>
    </xdr:from>
    <xdr:ext cx="65" cy="172227"/>
    <xdr:sp macro="" textlink="">
      <xdr:nvSpPr>
        <xdr:cNvPr id="69" name="CuadroTexto 3">
          <a:extLst>
            <a:ext uri="{FF2B5EF4-FFF2-40B4-BE49-F238E27FC236}">
              <a16:creationId xmlns:a16="http://schemas.microsoft.com/office/drawing/2014/main" id="{62B14DC1-7EBC-4768-A981-832E61CD3465}"/>
            </a:ext>
          </a:extLst>
        </xdr:cNvPr>
        <xdr:cNvSpPr txBox="1"/>
      </xdr:nvSpPr>
      <xdr:spPr>
        <a:xfrm>
          <a:off x="28959572" y="3638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195</xdr:row>
      <xdr:rowOff>0</xdr:rowOff>
    </xdr:from>
    <xdr:ext cx="65" cy="172227"/>
    <xdr:sp macro="" textlink="">
      <xdr:nvSpPr>
        <xdr:cNvPr id="70" name="CuadroTexto 4">
          <a:extLst>
            <a:ext uri="{FF2B5EF4-FFF2-40B4-BE49-F238E27FC236}">
              <a16:creationId xmlns:a16="http://schemas.microsoft.com/office/drawing/2014/main" id="{17CBCDC7-6343-4F10-B575-2EBA4533CF30}"/>
            </a:ext>
          </a:extLst>
        </xdr:cNvPr>
        <xdr:cNvSpPr txBox="1"/>
      </xdr:nvSpPr>
      <xdr:spPr>
        <a:xfrm>
          <a:off x="28959572" y="3638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195</xdr:row>
      <xdr:rowOff>0</xdr:rowOff>
    </xdr:from>
    <xdr:ext cx="65" cy="172227"/>
    <xdr:sp macro="" textlink="">
      <xdr:nvSpPr>
        <xdr:cNvPr id="71" name="CuadroTexto 1">
          <a:extLst>
            <a:ext uri="{FF2B5EF4-FFF2-40B4-BE49-F238E27FC236}">
              <a16:creationId xmlns:a16="http://schemas.microsoft.com/office/drawing/2014/main" id="{64111FA2-7378-4E31-9B71-4A743C7D2197}"/>
            </a:ext>
          </a:extLst>
        </xdr:cNvPr>
        <xdr:cNvSpPr txBox="1"/>
      </xdr:nvSpPr>
      <xdr:spPr>
        <a:xfrm>
          <a:off x="28959572" y="3638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195</xdr:row>
      <xdr:rowOff>0</xdr:rowOff>
    </xdr:from>
    <xdr:ext cx="65" cy="172227"/>
    <xdr:sp macro="" textlink="">
      <xdr:nvSpPr>
        <xdr:cNvPr id="72" name="CuadroTexto 3">
          <a:extLst>
            <a:ext uri="{FF2B5EF4-FFF2-40B4-BE49-F238E27FC236}">
              <a16:creationId xmlns:a16="http://schemas.microsoft.com/office/drawing/2014/main" id="{6BD16E08-2B52-4096-9C47-33EBD809BAD8}"/>
            </a:ext>
          </a:extLst>
        </xdr:cNvPr>
        <xdr:cNvSpPr txBox="1"/>
      </xdr:nvSpPr>
      <xdr:spPr>
        <a:xfrm>
          <a:off x="28959572" y="3638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195</xdr:row>
      <xdr:rowOff>0</xdr:rowOff>
    </xdr:from>
    <xdr:ext cx="65" cy="172227"/>
    <xdr:sp macro="" textlink="">
      <xdr:nvSpPr>
        <xdr:cNvPr id="73" name="CuadroTexto 4">
          <a:extLst>
            <a:ext uri="{FF2B5EF4-FFF2-40B4-BE49-F238E27FC236}">
              <a16:creationId xmlns:a16="http://schemas.microsoft.com/office/drawing/2014/main" id="{1A1879D3-2EB1-409F-9CBD-FAFAF9B4BD0A}"/>
            </a:ext>
          </a:extLst>
        </xdr:cNvPr>
        <xdr:cNvSpPr txBox="1"/>
      </xdr:nvSpPr>
      <xdr:spPr>
        <a:xfrm>
          <a:off x="28959572" y="3638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196</xdr:row>
      <xdr:rowOff>0</xdr:rowOff>
    </xdr:from>
    <xdr:ext cx="65" cy="172227"/>
    <xdr:sp macro="" textlink="">
      <xdr:nvSpPr>
        <xdr:cNvPr id="74" name="CuadroTexto 73">
          <a:extLst>
            <a:ext uri="{FF2B5EF4-FFF2-40B4-BE49-F238E27FC236}">
              <a16:creationId xmlns:a16="http://schemas.microsoft.com/office/drawing/2014/main" id="{B8516F43-87D7-40C0-A0E3-8C8F095D4D2B}"/>
            </a:ext>
          </a:extLst>
        </xdr:cNvPr>
        <xdr:cNvSpPr txBox="1"/>
      </xdr:nvSpPr>
      <xdr:spPr>
        <a:xfrm>
          <a:off x="28959572" y="3657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196</xdr:row>
      <xdr:rowOff>0</xdr:rowOff>
    </xdr:from>
    <xdr:ext cx="65" cy="172227"/>
    <xdr:sp macro="" textlink="">
      <xdr:nvSpPr>
        <xdr:cNvPr id="75" name="CuadroTexto 3">
          <a:extLst>
            <a:ext uri="{FF2B5EF4-FFF2-40B4-BE49-F238E27FC236}">
              <a16:creationId xmlns:a16="http://schemas.microsoft.com/office/drawing/2014/main" id="{67B1BFE8-EA40-4D05-BAB8-00B318873F68}"/>
            </a:ext>
          </a:extLst>
        </xdr:cNvPr>
        <xdr:cNvSpPr txBox="1"/>
      </xdr:nvSpPr>
      <xdr:spPr>
        <a:xfrm>
          <a:off x="28959572" y="3657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196</xdr:row>
      <xdr:rowOff>0</xdr:rowOff>
    </xdr:from>
    <xdr:ext cx="65" cy="172227"/>
    <xdr:sp macro="" textlink="">
      <xdr:nvSpPr>
        <xdr:cNvPr id="76" name="CuadroTexto 4">
          <a:extLst>
            <a:ext uri="{FF2B5EF4-FFF2-40B4-BE49-F238E27FC236}">
              <a16:creationId xmlns:a16="http://schemas.microsoft.com/office/drawing/2014/main" id="{347C9969-C148-48B4-8DB7-772BCF00D6FE}"/>
            </a:ext>
          </a:extLst>
        </xdr:cNvPr>
        <xdr:cNvSpPr txBox="1"/>
      </xdr:nvSpPr>
      <xdr:spPr>
        <a:xfrm>
          <a:off x="28959572" y="3657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196</xdr:row>
      <xdr:rowOff>0</xdr:rowOff>
    </xdr:from>
    <xdr:ext cx="65" cy="172227"/>
    <xdr:sp macro="" textlink="">
      <xdr:nvSpPr>
        <xdr:cNvPr id="77" name="CuadroTexto 1">
          <a:extLst>
            <a:ext uri="{FF2B5EF4-FFF2-40B4-BE49-F238E27FC236}">
              <a16:creationId xmlns:a16="http://schemas.microsoft.com/office/drawing/2014/main" id="{32485F00-C6A8-4401-823F-0C78BDFFAD5E}"/>
            </a:ext>
          </a:extLst>
        </xdr:cNvPr>
        <xdr:cNvSpPr txBox="1"/>
      </xdr:nvSpPr>
      <xdr:spPr>
        <a:xfrm>
          <a:off x="28959572" y="3657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196</xdr:row>
      <xdr:rowOff>0</xdr:rowOff>
    </xdr:from>
    <xdr:ext cx="65" cy="172227"/>
    <xdr:sp macro="" textlink="">
      <xdr:nvSpPr>
        <xdr:cNvPr id="78" name="CuadroTexto 3">
          <a:extLst>
            <a:ext uri="{FF2B5EF4-FFF2-40B4-BE49-F238E27FC236}">
              <a16:creationId xmlns:a16="http://schemas.microsoft.com/office/drawing/2014/main" id="{ECB1A90C-CE3F-4341-BB7A-98DCC3804E57}"/>
            </a:ext>
          </a:extLst>
        </xdr:cNvPr>
        <xdr:cNvSpPr txBox="1"/>
      </xdr:nvSpPr>
      <xdr:spPr>
        <a:xfrm>
          <a:off x="28959572" y="3657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196</xdr:row>
      <xdr:rowOff>0</xdr:rowOff>
    </xdr:from>
    <xdr:ext cx="65" cy="172227"/>
    <xdr:sp macro="" textlink="">
      <xdr:nvSpPr>
        <xdr:cNvPr id="79" name="CuadroTexto 4">
          <a:extLst>
            <a:ext uri="{FF2B5EF4-FFF2-40B4-BE49-F238E27FC236}">
              <a16:creationId xmlns:a16="http://schemas.microsoft.com/office/drawing/2014/main" id="{E89C67DA-22C9-4ACE-AA2A-F53DC9CA1D18}"/>
            </a:ext>
          </a:extLst>
        </xdr:cNvPr>
        <xdr:cNvSpPr txBox="1"/>
      </xdr:nvSpPr>
      <xdr:spPr>
        <a:xfrm>
          <a:off x="28959572" y="3657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197</xdr:row>
      <xdr:rowOff>0</xdr:rowOff>
    </xdr:from>
    <xdr:ext cx="65" cy="172227"/>
    <xdr:sp macro="" textlink="">
      <xdr:nvSpPr>
        <xdr:cNvPr id="80" name="CuadroTexto 79">
          <a:extLst>
            <a:ext uri="{FF2B5EF4-FFF2-40B4-BE49-F238E27FC236}">
              <a16:creationId xmlns:a16="http://schemas.microsoft.com/office/drawing/2014/main" id="{A034165A-CCD8-49E5-BE9A-3024528A54C8}"/>
            </a:ext>
          </a:extLst>
        </xdr:cNvPr>
        <xdr:cNvSpPr txBox="1"/>
      </xdr:nvSpPr>
      <xdr:spPr>
        <a:xfrm>
          <a:off x="28959572" y="3676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197</xdr:row>
      <xdr:rowOff>0</xdr:rowOff>
    </xdr:from>
    <xdr:ext cx="65" cy="172227"/>
    <xdr:sp macro="" textlink="">
      <xdr:nvSpPr>
        <xdr:cNvPr id="81" name="CuadroTexto 3">
          <a:extLst>
            <a:ext uri="{FF2B5EF4-FFF2-40B4-BE49-F238E27FC236}">
              <a16:creationId xmlns:a16="http://schemas.microsoft.com/office/drawing/2014/main" id="{78CE012E-D4FF-407C-B1C3-0C49839FCF72}"/>
            </a:ext>
          </a:extLst>
        </xdr:cNvPr>
        <xdr:cNvSpPr txBox="1"/>
      </xdr:nvSpPr>
      <xdr:spPr>
        <a:xfrm>
          <a:off x="28959572" y="3676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197</xdr:row>
      <xdr:rowOff>0</xdr:rowOff>
    </xdr:from>
    <xdr:ext cx="65" cy="172227"/>
    <xdr:sp macro="" textlink="">
      <xdr:nvSpPr>
        <xdr:cNvPr id="82" name="CuadroTexto 4">
          <a:extLst>
            <a:ext uri="{FF2B5EF4-FFF2-40B4-BE49-F238E27FC236}">
              <a16:creationId xmlns:a16="http://schemas.microsoft.com/office/drawing/2014/main" id="{0FC856FD-AF62-4FAA-8C23-E11C1C8AC511}"/>
            </a:ext>
          </a:extLst>
        </xdr:cNvPr>
        <xdr:cNvSpPr txBox="1"/>
      </xdr:nvSpPr>
      <xdr:spPr>
        <a:xfrm>
          <a:off x="28959572" y="3676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197</xdr:row>
      <xdr:rowOff>0</xdr:rowOff>
    </xdr:from>
    <xdr:ext cx="65" cy="172227"/>
    <xdr:sp macro="" textlink="">
      <xdr:nvSpPr>
        <xdr:cNvPr id="83" name="CuadroTexto 1">
          <a:extLst>
            <a:ext uri="{FF2B5EF4-FFF2-40B4-BE49-F238E27FC236}">
              <a16:creationId xmlns:a16="http://schemas.microsoft.com/office/drawing/2014/main" id="{E004E745-B1B7-4448-8790-BB2FC5C133AC}"/>
            </a:ext>
          </a:extLst>
        </xdr:cNvPr>
        <xdr:cNvSpPr txBox="1"/>
      </xdr:nvSpPr>
      <xdr:spPr>
        <a:xfrm>
          <a:off x="28959572" y="3676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197</xdr:row>
      <xdr:rowOff>0</xdr:rowOff>
    </xdr:from>
    <xdr:ext cx="65" cy="172227"/>
    <xdr:sp macro="" textlink="">
      <xdr:nvSpPr>
        <xdr:cNvPr id="84" name="CuadroTexto 3">
          <a:extLst>
            <a:ext uri="{FF2B5EF4-FFF2-40B4-BE49-F238E27FC236}">
              <a16:creationId xmlns:a16="http://schemas.microsoft.com/office/drawing/2014/main" id="{47A662B6-5148-4F15-A3AA-1673BE378684}"/>
            </a:ext>
          </a:extLst>
        </xdr:cNvPr>
        <xdr:cNvSpPr txBox="1"/>
      </xdr:nvSpPr>
      <xdr:spPr>
        <a:xfrm>
          <a:off x="28959572" y="3676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197</xdr:row>
      <xdr:rowOff>0</xdr:rowOff>
    </xdr:from>
    <xdr:ext cx="65" cy="172227"/>
    <xdr:sp macro="" textlink="">
      <xdr:nvSpPr>
        <xdr:cNvPr id="85" name="CuadroTexto 4">
          <a:extLst>
            <a:ext uri="{FF2B5EF4-FFF2-40B4-BE49-F238E27FC236}">
              <a16:creationId xmlns:a16="http://schemas.microsoft.com/office/drawing/2014/main" id="{D6331894-9BDA-45BE-98C5-41D33B08A21E}"/>
            </a:ext>
          </a:extLst>
        </xdr:cNvPr>
        <xdr:cNvSpPr txBox="1"/>
      </xdr:nvSpPr>
      <xdr:spPr>
        <a:xfrm>
          <a:off x="28959572" y="3676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198</xdr:row>
      <xdr:rowOff>0</xdr:rowOff>
    </xdr:from>
    <xdr:ext cx="65" cy="172227"/>
    <xdr:sp macro="" textlink="">
      <xdr:nvSpPr>
        <xdr:cNvPr id="86" name="CuadroTexto 85">
          <a:extLst>
            <a:ext uri="{FF2B5EF4-FFF2-40B4-BE49-F238E27FC236}">
              <a16:creationId xmlns:a16="http://schemas.microsoft.com/office/drawing/2014/main" id="{C09EF349-0775-40E7-96B1-E7589D49AF49}"/>
            </a:ext>
          </a:extLst>
        </xdr:cNvPr>
        <xdr:cNvSpPr txBox="1"/>
      </xdr:nvSpPr>
      <xdr:spPr>
        <a:xfrm>
          <a:off x="28959572" y="3695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198</xdr:row>
      <xdr:rowOff>0</xdr:rowOff>
    </xdr:from>
    <xdr:ext cx="65" cy="172227"/>
    <xdr:sp macro="" textlink="">
      <xdr:nvSpPr>
        <xdr:cNvPr id="87" name="CuadroTexto 3">
          <a:extLst>
            <a:ext uri="{FF2B5EF4-FFF2-40B4-BE49-F238E27FC236}">
              <a16:creationId xmlns:a16="http://schemas.microsoft.com/office/drawing/2014/main" id="{ED82FBA0-0500-4F67-ABC1-9FE28A1143C5}"/>
            </a:ext>
          </a:extLst>
        </xdr:cNvPr>
        <xdr:cNvSpPr txBox="1"/>
      </xdr:nvSpPr>
      <xdr:spPr>
        <a:xfrm>
          <a:off x="28959572" y="3695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198</xdr:row>
      <xdr:rowOff>0</xdr:rowOff>
    </xdr:from>
    <xdr:ext cx="65" cy="172227"/>
    <xdr:sp macro="" textlink="">
      <xdr:nvSpPr>
        <xdr:cNvPr id="88" name="CuadroTexto 4">
          <a:extLst>
            <a:ext uri="{FF2B5EF4-FFF2-40B4-BE49-F238E27FC236}">
              <a16:creationId xmlns:a16="http://schemas.microsoft.com/office/drawing/2014/main" id="{1EDF56DE-161A-499F-AC61-B4557645E80B}"/>
            </a:ext>
          </a:extLst>
        </xdr:cNvPr>
        <xdr:cNvSpPr txBox="1"/>
      </xdr:nvSpPr>
      <xdr:spPr>
        <a:xfrm>
          <a:off x="28959572" y="3695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198</xdr:row>
      <xdr:rowOff>0</xdr:rowOff>
    </xdr:from>
    <xdr:ext cx="65" cy="172227"/>
    <xdr:sp macro="" textlink="">
      <xdr:nvSpPr>
        <xdr:cNvPr id="89" name="CuadroTexto 1">
          <a:extLst>
            <a:ext uri="{FF2B5EF4-FFF2-40B4-BE49-F238E27FC236}">
              <a16:creationId xmlns:a16="http://schemas.microsoft.com/office/drawing/2014/main" id="{EECC252A-E3BE-4E1E-BB52-9B417D21C7F5}"/>
            </a:ext>
          </a:extLst>
        </xdr:cNvPr>
        <xdr:cNvSpPr txBox="1"/>
      </xdr:nvSpPr>
      <xdr:spPr>
        <a:xfrm>
          <a:off x="28959572" y="3695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198</xdr:row>
      <xdr:rowOff>0</xdr:rowOff>
    </xdr:from>
    <xdr:ext cx="65" cy="172227"/>
    <xdr:sp macro="" textlink="">
      <xdr:nvSpPr>
        <xdr:cNvPr id="90" name="CuadroTexto 3">
          <a:extLst>
            <a:ext uri="{FF2B5EF4-FFF2-40B4-BE49-F238E27FC236}">
              <a16:creationId xmlns:a16="http://schemas.microsoft.com/office/drawing/2014/main" id="{ACED9877-E91F-442F-AA17-8D599D79ABD4}"/>
            </a:ext>
          </a:extLst>
        </xdr:cNvPr>
        <xdr:cNvSpPr txBox="1"/>
      </xdr:nvSpPr>
      <xdr:spPr>
        <a:xfrm>
          <a:off x="28959572" y="3695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198</xdr:row>
      <xdr:rowOff>0</xdr:rowOff>
    </xdr:from>
    <xdr:ext cx="65" cy="172227"/>
    <xdr:sp macro="" textlink="">
      <xdr:nvSpPr>
        <xdr:cNvPr id="91" name="CuadroTexto 4">
          <a:extLst>
            <a:ext uri="{FF2B5EF4-FFF2-40B4-BE49-F238E27FC236}">
              <a16:creationId xmlns:a16="http://schemas.microsoft.com/office/drawing/2014/main" id="{381AF077-431C-4ECB-94CB-166C603995C0}"/>
            </a:ext>
          </a:extLst>
        </xdr:cNvPr>
        <xdr:cNvSpPr txBox="1"/>
      </xdr:nvSpPr>
      <xdr:spPr>
        <a:xfrm>
          <a:off x="28959572" y="3695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220</xdr:row>
      <xdr:rowOff>0</xdr:rowOff>
    </xdr:from>
    <xdr:ext cx="65" cy="172227"/>
    <xdr:sp macro="" textlink="">
      <xdr:nvSpPr>
        <xdr:cNvPr id="92" name="CuadroTexto 91">
          <a:extLst>
            <a:ext uri="{FF2B5EF4-FFF2-40B4-BE49-F238E27FC236}">
              <a16:creationId xmlns:a16="http://schemas.microsoft.com/office/drawing/2014/main" id="{C63B02A9-11A3-4285-A788-451A99E1E7C0}"/>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220</xdr:row>
      <xdr:rowOff>0</xdr:rowOff>
    </xdr:from>
    <xdr:ext cx="65" cy="172227"/>
    <xdr:sp macro="" textlink="">
      <xdr:nvSpPr>
        <xdr:cNvPr id="93" name="CuadroTexto 3">
          <a:extLst>
            <a:ext uri="{FF2B5EF4-FFF2-40B4-BE49-F238E27FC236}">
              <a16:creationId xmlns:a16="http://schemas.microsoft.com/office/drawing/2014/main" id="{28DF3E8F-0D3E-45C6-A416-C2FC490AD2E2}"/>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220</xdr:row>
      <xdr:rowOff>0</xdr:rowOff>
    </xdr:from>
    <xdr:ext cx="65" cy="172227"/>
    <xdr:sp macro="" textlink="">
      <xdr:nvSpPr>
        <xdr:cNvPr id="94" name="CuadroTexto 4">
          <a:extLst>
            <a:ext uri="{FF2B5EF4-FFF2-40B4-BE49-F238E27FC236}">
              <a16:creationId xmlns:a16="http://schemas.microsoft.com/office/drawing/2014/main" id="{C28E36E6-99B5-452B-9B14-6FDB4EEA48E2}"/>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220</xdr:row>
      <xdr:rowOff>0</xdr:rowOff>
    </xdr:from>
    <xdr:ext cx="65" cy="172227"/>
    <xdr:sp macro="" textlink="">
      <xdr:nvSpPr>
        <xdr:cNvPr id="95" name="CuadroTexto 1">
          <a:extLst>
            <a:ext uri="{FF2B5EF4-FFF2-40B4-BE49-F238E27FC236}">
              <a16:creationId xmlns:a16="http://schemas.microsoft.com/office/drawing/2014/main" id="{618ECE67-FF75-43D1-A6A1-F3D8ADC62EE9}"/>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220</xdr:row>
      <xdr:rowOff>0</xdr:rowOff>
    </xdr:from>
    <xdr:ext cx="65" cy="172227"/>
    <xdr:sp macro="" textlink="">
      <xdr:nvSpPr>
        <xdr:cNvPr id="96" name="CuadroTexto 3">
          <a:extLst>
            <a:ext uri="{FF2B5EF4-FFF2-40B4-BE49-F238E27FC236}">
              <a16:creationId xmlns:a16="http://schemas.microsoft.com/office/drawing/2014/main" id="{EFF3C430-DF5F-41BD-987A-EECDD9478DB8}"/>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220</xdr:row>
      <xdr:rowOff>0</xdr:rowOff>
    </xdr:from>
    <xdr:ext cx="65" cy="172227"/>
    <xdr:sp macro="" textlink="">
      <xdr:nvSpPr>
        <xdr:cNvPr id="97" name="CuadroTexto 4">
          <a:extLst>
            <a:ext uri="{FF2B5EF4-FFF2-40B4-BE49-F238E27FC236}">
              <a16:creationId xmlns:a16="http://schemas.microsoft.com/office/drawing/2014/main" id="{B74ED021-540C-4DEC-AF9B-64822C807A99}"/>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232</xdr:row>
      <xdr:rowOff>0</xdr:rowOff>
    </xdr:from>
    <xdr:ext cx="65" cy="172227"/>
    <xdr:sp macro="" textlink="">
      <xdr:nvSpPr>
        <xdr:cNvPr id="98" name="CuadroTexto 97">
          <a:extLst>
            <a:ext uri="{FF2B5EF4-FFF2-40B4-BE49-F238E27FC236}">
              <a16:creationId xmlns:a16="http://schemas.microsoft.com/office/drawing/2014/main" id="{4AECCEA2-08A0-47CB-9B5A-341AE9C63D3C}"/>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232</xdr:row>
      <xdr:rowOff>0</xdr:rowOff>
    </xdr:from>
    <xdr:ext cx="65" cy="172227"/>
    <xdr:sp macro="" textlink="">
      <xdr:nvSpPr>
        <xdr:cNvPr id="99" name="CuadroTexto 3">
          <a:extLst>
            <a:ext uri="{FF2B5EF4-FFF2-40B4-BE49-F238E27FC236}">
              <a16:creationId xmlns:a16="http://schemas.microsoft.com/office/drawing/2014/main" id="{37D8E8D2-364F-4497-B0DF-6DFCADCADE82}"/>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232</xdr:row>
      <xdr:rowOff>0</xdr:rowOff>
    </xdr:from>
    <xdr:ext cx="65" cy="172227"/>
    <xdr:sp macro="" textlink="">
      <xdr:nvSpPr>
        <xdr:cNvPr id="100" name="CuadroTexto 4">
          <a:extLst>
            <a:ext uri="{FF2B5EF4-FFF2-40B4-BE49-F238E27FC236}">
              <a16:creationId xmlns:a16="http://schemas.microsoft.com/office/drawing/2014/main" id="{D67011AC-CA34-482E-8253-90EA514FF784}"/>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232</xdr:row>
      <xdr:rowOff>0</xdr:rowOff>
    </xdr:from>
    <xdr:ext cx="65" cy="172227"/>
    <xdr:sp macro="" textlink="">
      <xdr:nvSpPr>
        <xdr:cNvPr id="101" name="CuadroTexto 1">
          <a:extLst>
            <a:ext uri="{FF2B5EF4-FFF2-40B4-BE49-F238E27FC236}">
              <a16:creationId xmlns:a16="http://schemas.microsoft.com/office/drawing/2014/main" id="{E243ED18-3C9F-48AE-B068-B81C165F16CF}"/>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232</xdr:row>
      <xdr:rowOff>0</xdr:rowOff>
    </xdr:from>
    <xdr:ext cx="65" cy="172227"/>
    <xdr:sp macro="" textlink="">
      <xdr:nvSpPr>
        <xdr:cNvPr id="102" name="CuadroTexto 3">
          <a:extLst>
            <a:ext uri="{FF2B5EF4-FFF2-40B4-BE49-F238E27FC236}">
              <a16:creationId xmlns:a16="http://schemas.microsoft.com/office/drawing/2014/main" id="{00B0C919-D26F-4EBC-9B33-B433C736AAD5}"/>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232</xdr:row>
      <xdr:rowOff>0</xdr:rowOff>
    </xdr:from>
    <xdr:ext cx="65" cy="172227"/>
    <xdr:sp macro="" textlink="">
      <xdr:nvSpPr>
        <xdr:cNvPr id="103" name="CuadroTexto 4">
          <a:extLst>
            <a:ext uri="{FF2B5EF4-FFF2-40B4-BE49-F238E27FC236}">
              <a16:creationId xmlns:a16="http://schemas.microsoft.com/office/drawing/2014/main" id="{DE3A4D72-30DC-4825-AB1B-6B685DFF6998}"/>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232</xdr:row>
      <xdr:rowOff>0</xdr:rowOff>
    </xdr:from>
    <xdr:ext cx="65" cy="172227"/>
    <xdr:sp macro="" textlink="">
      <xdr:nvSpPr>
        <xdr:cNvPr id="104" name="CuadroTexto 103">
          <a:extLst>
            <a:ext uri="{FF2B5EF4-FFF2-40B4-BE49-F238E27FC236}">
              <a16:creationId xmlns:a16="http://schemas.microsoft.com/office/drawing/2014/main" id="{DCD7D9F5-E91A-4FDD-82B8-392BED720D34}"/>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232</xdr:row>
      <xdr:rowOff>0</xdr:rowOff>
    </xdr:from>
    <xdr:ext cx="65" cy="172227"/>
    <xdr:sp macro="" textlink="">
      <xdr:nvSpPr>
        <xdr:cNvPr id="105" name="CuadroTexto 3">
          <a:extLst>
            <a:ext uri="{FF2B5EF4-FFF2-40B4-BE49-F238E27FC236}">
              <a16:creationId xmlns:a16="http://schemas.microsoft.com/office/drawing/2014/main" id="{20B6C1B3-CFBA-40E7-9C83-21E8795181B9}"/>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232</xdr:row>
      <xdr:rowOff>0</xdr:rowOff>
    </xdr:from>
    <xdr:ext cx="65" cy="172227"/>
    <xdr:sp macro="" textlink="">
      <xdr:nvSpPr>
        <xdr:cNvPr id="106" name="CuadroTexto 4">
          <a:extLst>
            <a:ext uri="{FF2B5EF4-FFF2-40B4-BE49-F238E27FC236}">
              <a16:creationId xmlns:a16="http://schemas.microsoft.com/office/drawing/2014/main" id="{093E580C-7D71-485E-9B2F-B97B1BAADE35}"/>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232</xdr:row>
      <xdr:rowOff>0</xdr:rowOff>
    </xdr:from>
    <xdr:ext cx="65" cy="172227"/>
    <xdr:sp macro="" textlink="">
      <xdr:nvSpPr>
        <xdr:cNvPr id="107" name="CuadroTexto 1">
          <a:extLst>
            <a:ext uri="{FF2B5EF4-FFF2-40B4-BE49-F238E27FC236}">
              <a16:creationId xmlns:a16="http://schemas.microsoft.com/office/drawing/2014/main" id="{E966C043-2AA5-453C-A1E6-9A31A18478B2}"/>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232</xdr:row>
      <xdr:rowOff>0</xdr:rowOff>
    </xdr:from>
    <xdr:ext cx="65" cy="172227"/>
    <xdr:sp macro="" textlink="">
      <xdr:nvSpPr>
        <xdr:cNvPr id="108" name="CuadroTexto 3">
          <a:extLst>
            <a:ext uri="{FF2B5EF4-FFF2-40B4-BE49-F238E27FC236}">
              <a16:creationId xmlns:a16="http://schemas.microsoft.com/office/drawing/2014/main" id="{73190B7C-6A76-467C-BFED-2AF05E257541}"/>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232</xdr:row>
      <xdr:rowOff>0</xdr:rowOff>
    </xdr:from>
    <xdr:ext cx="65" cy="172227"/>
    <xdr:sp macro="" textlink="">
      <xdr:nvSpPr>
        <xdr:cNvPr id="109" name="CuadroTexto 4">
          <a:extLst>
            <a:ext uri="{FF2B5EF4-FFF2-40B4-BE49-F238E27FC236}">
              <a16:creationId xmlns:a16="http://schemas.microsoft.com/office/drawing/2014/main" id="{707E9BB9-2ABD-4742-A99E-F93CAB433FBD}"/>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110" name="CuadroTexto 109">
          <a:extLst>
            <a:ext uri="{FF2B5EF4-FFF2-40B4-BE49-F238E27FC236}">
              <a16:creationId xmlns:a16="http://schemas.microsoft.com/office/drawing/2014/main" id="{856BA151-B8FD-4AE1-9A62-30DB25395AC0}"/>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111" name="CuadroTexto 3">
          <a:extLst>
            <a:ext uri="{FF2B5EF4-FFF2-40B4-BE49-F238E27FC236}">
              <a16:creationId xmlns:a16="http://schemas.microsoft.com/office/drawing/2014/main" id="{55D15FA6-EBBA-4C92-B33E-389FFA12356A}"/>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296</xdr:row>
      <xdr:rowOff>0</xdr:rowOff>
    </xdr:from>
    <xdr:ext cx="65" cy="172227"/>
    <xdr:sp macro="" textlink="">
      <xdr:nvSpPr>
        <xdr:cNvPr id="112" name="CuadroTexto 4">
          <a:extLst>
            <a:ext uri="{FF2B5EF4-FFF2-40B4-BE49-F238E27FC236}">
              <a16:creationId xmlns:a16="http://schemas.microsoft.com/office/drawing/2014/main" id="{0C429F64-B601-417F-A28C-FF9BA7BC1BF4}"/>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113" name="CuadroTexto 1">
          <a:extLst>
            <a:ext uri="{FF2B5EF4-FFF2-40B4-BE49-F238E27FC236}">
              <a16:creationId xmlns:a16="http://schemas.microsoft.com/office/drawing/2014/main" id="{D7E7761F-4016-4D8E-99CE-D683ECC2E438}"/>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114" name="CuadroTexto 3">
          <a:extLst>
            <a:ext uri="{FF2B5EF4-FFF2-40B4-BE49-F238E27FC236}">
              <a16:creationId xmlns:a16="http://schemas.microsoft.com/office/drawing/2014/main" id="{200ADC60-572C-4DD1-89E2-5C545AE0FC17}"/>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296</xdr:row>
      <xdr:rowOff>0</xdr:rowOff>
    </xdr:from>
    <xdr:ext cx="65" cy="172227"/>
    <xdr:sp macro="" textlink="">
      <xdr:nvSpPr>
        <xdr:cNvPr id="115" name="CuadroTexto 4">
          <a:extLst>
            <a:ext uri="{FF2B5EF4-FFF2-40B4-BE49-F238E27FC236}">
              <a16:creationId xmlns:a16="http://schemas.microsoft.com/office/drawing/2014/main" id="{F682C4B3-2648-4A0C-9DC8-5484D667BF66}"/>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16" name="CuadroTexto 115">
          <a:extLst>
            <a:ext uri="{FF2B5EF4-FFF2-40B4-BE49-F238E27FC236}">
              <a16:creationId xmlns:a16="http://schemas.microsoft.com/office/drawing/2014/main" id="{AEDFC531-4975-45ED-BE55-3C236F36B2E5}"/>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17" name="CuadroTexto 3">
          <a:extLst>
            <a:ext uri="{FF2B5EF4-FFF2-40B4-BE49-F238E27FC236}">
              <a16:creationId xmlns:a16="http://schemas.microsoft.com/office/drawing/2014/main" id="{E38462A4-08E2-4EDF-860D-628EDFF1B34D}"/>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118" name="CuadroTexto 4">
          <a:extLst>
            <a:ext uri="{FF2B5EF4-FFF2-40B4-BE49-F238E27FC236}">
              <a16:creationId xmlns:a16="http://schemas.microsoft.com/office/drawing/2014/main" id="{4DD63929-CA43-4062-A2D6-4C39F1818901}"/>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19" name="CuadroTexto 1">
          <a:extLst>
            <a:ext uri="{FF2B5EF4-FFF2-40B4-BE49-F238E27FC236}">
              <a16:creationId xmlns:a16="http://schemas.microsoft.com/office/drawing/2014/main" id="{397B75D6-489A-4BD0-A4F4-F937CCF210FF}"/>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20" name="CuadroTexto 3">
          <a:extLst>
            <a:ext uri="{FF2B5EF4-FFF2-40B4-BE49-F238E27FC236}">
              <a16:creationId xmlns:a16="http://schemas.microsoft.com/office/drawing/2014/main" id="{381D837D-C8F2-4F4B-AB1F-8002A36F2335}"/>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121" name="CuadroTexto 4">
          <a:extLst>
            <a:ext uri="{FF2B5EF4-FFF2-40B4-BE49-F238E27FC236}">
              <a16:creationId xmlns:a16="http://schemas.microsoft.com/office/drawing/2014/main" id="{4BB0558D-1848-4603-A916-DF8B5759885C}"/>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22" name="CuadroTexto 121">
          <a:extLst>
            <a:ext uri="{FF2B5EF4-FFF2-40B4-BE49-F238E27FC236}">
              <a16:creationId xmlns:a16="http://schemas.microsoft.com/office/drawing/2014/main" id="{E1F222E6-8D21-412B-8E1E-A3C6052A265A}"/>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23" name="CuadroTexto 3">
          <a:extLst>
            <a:ext uri="{FF2B5EF4-FFF2-40B4-BE49-F238E27FC236}">
              <a16:creationId xmlns:a16="http://schemas.microsoft.com/office/drawing/2014/main" id="{D30CFA4C-BFF0-42AF-A536-C9DDE151DC38}"/>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124" name="CuadroTexto 4">
          <a:extLst>
            <a:ext uri="{FF2B5EF4-FFF2-40B4-BE49-F238E27FC236}">
              <a16:creationId xmlns:a16="http://schemas.microsoft.com/office/drawing/2014/main" id="{BE029CEC-0F6B-4621-AF27-863482809314}"/>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25" name="CuadroTexto 1">
          <a:extLst>
            <a:ext uri="{FF2B5EF4-FFF2-40B4-BE49-F238E27FC236}">
              <a16:creationId xmlns:a16="http://schemas.microsoft.com/office/drawing/2014/main" id="{E98949B4-046F-432A-9D27-155E7C1EACB4}"/>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26" name="CuadroTexto 3">
          <a:extLst>
            <a:ext uri="{FF2B5EF4-FFF2-40B4-BE49-F238E27FC236}">
              <a16:creationId xmlns:a16="http://schemas.microsoft.com/office/drawing/2014/main" id="{D8C7C06B-1728-4708-A6D7-35FAB3A851B5}"/>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127" name="CuadroTexto 4">
          <a:extLst>
            <a:ext uri="{FF2B5EF4-FFF2-40B4-BE49-F238E27FC236}">
              <a16:creationId xmlns:a16="http://schemas.microsoft.com/office/drawing/2014/main" id="{D106FFFE-64BF-423D-B5AC-1F66A690312D}"/>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128" name="CuadroTexto 127">
          <a:extLst>
            <a:ext uri="{FF2B5EF4-FFF2-40B4-BE49-F238E27FC236}">
              <a16:creationId xmlns:a16="http://schemas.microsoft.com/office/drawing/2014/main" id="{517AA318-D03B-4412-8996-B63F751161BD}"/>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129" name="CuadroTexto 3">
          <a:extLst>
            <a:ext uri="{FF2B5EF4-FFF2-40B4-BE49-F238E27FC236}">
              <a16:creationId xmlns:a16="http://schemas.microsoft.com/office/drawing/2014/main" id="{5F95C72E-5C81-42E4-B5C7-EDFB4B2A7305}"/>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296</xdr:row>
      <xdr:rowOff>0</xdr:rowOff>
    </xdr:from>
    <xdr:ext cx="65" cy="172227"/>
    <xdr:sp macro="" textlink="">
      <xdr:nvSpPr>
        <xdr:cNvPr id="130" name="CuadroTexto 4">
          <a:extLst>
            <a:ext uri="{FF2B5EF4-FFF2-40B4-BE49-F238E27FC236}">
              <a16:creationId xmlns:a16="http://schemas.microsoft.com/office/drawing/2014/main" id="{CA68A7CB-C744-43A8-AC28-4C4F441A60A5}"/>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131" name="CuadroTexto 1">
          <a:extLst>
            <a:ext uri="{FF2B5EF4-FFF2-40B4-BE49-F238E27FC236}">
              <a16:creationId xmlns:a16="http://schemas.microsoft.com/office/drawing/2014/main" id="{CCE11382-4E61-46AA-ACC7-A55D462F6410}"/>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132" name="CuadroTexto 3">
          <a:extLst>
            <a:ext uri="{FF2B5EF4-FFF2-40B4-BE49-F238E27FC236}">
              <a16:creationId xmlns:a16="http://schemas.microsoft.com/office/drawing/2014/main" id="{EDD48AA9-8AF3-49D1-B6E4-A4138DBAD522}"/>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296</xdr:row>
      <xdr:rowOff>0</xdr:rowOff>
    </xdr:from>
    <xdr:ext cx="65" cy="172227"/>
    <xdr:sp macro="" textlink="">
      <xdr:nvSpPr>
        <xdr:cNvPr id="133" name="CuadroTexto 4">
          <a:extLst>
            <a:ext uri="{FF2B5EF4-FFF2-40B4-BE49-F238E27FC236}">
              <a16:creationId xmlns:a16="http://schemas.microsoft.com/office/drawing/2014/main" id="{F44E9DB5-A8DA-49F2-99C3-3125763DD64A}"/>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34" name="CuadroTexto 133">
          <a:extLst>
            <a:ext uri="{FF2B5EF4-FFF2-40B4-BE49-F238E27FC236}">
              <a16:creationId xmlns:a16="http://schemas.microsoft.com/office/drawing/2014/main" id="{56194311-A8E8-4523-B8B3-511C5D4B0B44}"/>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35" name="CuadroTexto 3">
          <a:extLst>
            <a:ext uri="{FF2B5EF4-FFF2-40B4-BE49-F238E27FC236}">
              <a16:creationId xmlns:a16="http://schemas.microsoft.com/office/drawing/2014/main" id="{12AAE9A8-F236-40D5-80A4-DBC3967ADCBE}"/>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136" name="CuadroTexto 4">
          <a:extLst>
            <a:ext uri="{FF2B5EF4-FFF2-40B4-BE49-F238E27FC236}">
              <a16:creationId xmlns:a16="http://schemas.microsoft.com/office/drawing/2014/main" id="{C1710F09-4C7D-4A26-BDE0-C612BD4B7C48}"/>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37" name="CuadroTexto 1">
          <a:extLst>
            <a:ext uri="{FF2B5EF4-FFF2-40B4-BE49-F238E27FC236}">
              <a16:creationId xmlns:a16="http://schemas.microsoft.com/office/drawing/2014/main" id="{CC4EBC19-95FC-46D2-9816-D34105EC283D}"/>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38" name="CuadroTexto 3">
          <a:extLst>
            <a:ext uri="{FF2B5EF4-FFF2-40B4-BE49-F238E27FC236}">
              <a16:creationId xmlns:a16="http://schemas.microsoft.com/office/drawing/2014/main" id="{484E5BDC-26D2-4860-B8BB-58236444564B}"/>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139" name="CuadroTexto 4">
          <a:extLst>
            <a:ext uri="{FF2B5EF4-FFF2-40B4-BE49-F238E27FC236}">
              <a16:creationId xmlns:a16="http://schemas.microsoft.com/office/drawing/2014/main" id="{A13F3A07-C159-4A93-BFF3-3F1D58500F0F}"/>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40" name="CuadroTexto 139">
          <a:extLst>
            <a:ext uri="{FF2B5EF4-FFF2-40B4-BE49-F238E27FC236}">
              <a16:creationId xmlns:a16="http://schemas.microsoft.com/office/drawing/2014/main" id="{C0C5D1F7-DE95-447D-B34F-771AB32D35EF}"/>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41" name="CuadroTexto 3">
          <a:extLst>
            <a:ext uri="{FF2B5EF4-FFF2-40B4-BE49-F238E27FC236}">
              <a16:creationId xmlns:a16="http://schemas.microsoft.com/office/drawing/2014/main" id="{7656BF87-262B-43B3-978C-A9CB0720ECD6}"/>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142" name="CuadroTexto 4">
          <a:extLst>
            <a:ext uri="{FF2B5EF4-FFF2-40B4-BE49-F238E27FC236}">
              <a16:creationId xmlns:a16="http://schemas.microsoft.com/office/drawing/2014/main" id="{A08BAECC-CAC7-417E-8BF6-F67E71792BA9}"/>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43" name="CuadroTexto 1">
          <a:extLst>
            <a:ext uri="{FF2B5EF4-FFF2-40B4-BE49-F238E27FC236}">
              <a16:creationId xmlns:a16="http://schemas.microsoft.com/office/drawing/2014/main" id="{7B41AD25-1A4C-4FBE-AB59-ECDAF8A3A73C}"/>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44" name="CuadroTexto 3">
          <a:extLst>
            <a:ext uri="{FF2B5EF4-FFF2-40B4-BE49-F238E27FC236}">
              <a16:creationId xmlns:a16="http://schemas.microsoft.com/office/drawing/2014/main" id="{10F9768B-4077-4D02-A915-EBF633D3BF6E}"/>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145" name="CuadroTexto 4">
          <a:extLst>
            <a:ext uri="{FF2B5EF4-FFF2-40B4-BE49-F238E27FC236}">
              <a16:creationId xmlns:a16="http://schemas.microsoft.com/office/drawing/2014/main" id="{FF2FA3B3-94A8-4DE8-9901-BFACA61494A4}"/>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146" name="CuadroTexto 145">
          <a:extLst>
            <a:ext uri="{FF2B5EF4-FFF2-40B4-BE49-F238E27FC236}">
              <a16:creationId xmlns:a16="http://schemas.microsoft.com/office/drawing/2014/main" id="{734EC6BA-32F6-4003-AAAE-29C2C0C08811}"/>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147" name="CuadroTexto 3">
          <a:extLst>
            <a:ext uri="{FF2B5EF4-FFF2-40B4-BE49-F238E27FC236}">
              <a16:creationId xmlns:a16="http://schemas.microsoft.com/office/drawing/2014/main" id="{A4600B55-28D7-4117-9D9C-9ACD6E27CB90}"/>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296</xdr:row>
      <xdr:rowOff>0</xdr:rowOff>
    </xdr:from>
    <xdr:ext cx="65" cy="172227"/>
    <xdr:sp macro="" textlink="">
      <xdr:nvSpPr>
        <xdr:cNvPr id="148" name="CuadroTexto 4">
          <a:extLst>
            <a:ext uri="{FF2B5EF4-FFF2-40B4-BE49-F238E27FC236}">
              <a16:creationId xmlns:a16="http://schemas.microsoft.com/office/drawing/2014/main" id="{4BA107BA-4261-4342-ADE2-948228778FB8}"/>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149" name="CuadroTexto 1">
          <a:extLst>
            <a:ext uri="{FF2B5EF4-FFF2-40B4-BE49-F238E27FC236}">
              <a16:creationId xmlns:a16="http://schemas.microsoft.com/office/drawing/2014/main" id="{EFB4B2F1-2316-459E-8C99-2341F333D724}"/>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150" name="CuadroTexto 3">
          <a:extLst>
            <a:ext uri="{FF2B5EF4-FFF2-40B4-BE49-F238E27FC236}">
              <a16:creationId xmlns:a16="http://schemas.microsoft.com/office/drawing/2014/main" id="{5C9D2A75-1465-4315-AD44-FF111DF0F92B}"/>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51" name="CuadroTexto 150">
          <a:extLst>
            <a:ext uri="{FF2B5EF4-FFF2-40B4-BE49-F238E27FC236}">
              <a16:creationId xmlns:a16="http://schemas.microsoft.com/office/drawing/2014/main" id="{A275A276-5437-42A1-A604-6FBD8801CF7B}"/>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52" name="CuadroTexto 3">
          <a:extLst>
            <a:ext uri="{FF2B5EF4-FFF2-40B4-BE49-F238E27FC236}">
              <a16:creationId xmlns:a16="http://schemas.microsoft.com/office/drawing/2014/main" id="{F8AE904F-B708-40E6-96C1-32FE7E8F6EA8}"/>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153" name="CuadroTexto 4">
          <a:extLst>
            <a:ext uri="{FF2B5EF4-FFF2-40B4-BE49-F238E27FC236}">
              <a16:creationId xmlns:a16="http://schemas.microsoft.com/office/drawing/2014/main" id="{322C948D-A758-4D4A-BAD8-00A6123F8D58}"/>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54" name="CuadroTexto 1">
          <a:extLst>
            <a:ext uri="{FF2B5EF4-FFF2-40B4-BE49-F238E27FC236}">
              <a16:creationId xmlns:a16="http://schemas.microsoft.com/office/drawing/2014/main" id="{1E30F0CC-102C-40C6-BE00-C7CBB0256FFD}"/>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55" name="CuadroTexto 3">
          <a:extLst>
            <a:ext uri="{FF2B5EF4-FFF2-40B4-BE49-F238E27FC236}">
              <a16:creationId xmlns:a16="http://schemas.microsoft.com/office/drawing/2014/main" id="{AE03B2D0-FDC3-461C-955E-43102383497D}"/>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156" name="CuadroTexto 4">
          <a:extLst>
            <a:ext uri="{FF2B5EF4-FFF2-40B4-BE49-F238E27FC236}">
              <a16:creationId xmlns:a16="http://schemas.microsoft.com/office/drawing/2014/main" id="{F4352D36-2A15-42BE-A128-59886BA4FADB}"/>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57" name="CuadroTexto 156">
          <a:extLst>
            <a:ext uri="{FF2B5EF4-FFF2-40B4-BE49-F238E27FC236}">
              <a16:creationId xmlns:a16="http://schemas.microsoft.com/office/drawing/2014/main" id="{4115AC6A-B0DE-4EE3-987B-E4313DC3C96A}"/>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58" name="CuadroTexto 3">
          <a:extLst>
            <a:ext uri="{FF2B5EF4-FFF2-40B4-BE49-F238E27FC236}">
              <a16:creationId xmlns:a16="http://schemas.microsoft.com/office/drawing/2014/main" id="{ADDBA7C3-49C6-4347-B9A8-F1675D1015FA}"/>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159" name="CuadroTexto 4">
          <a:extLst>
            <a:ext uri="{FF2B5EF4-FFF2-40B4-BE49-F238E27FC236}">
              <a16:creationId xmlns:a16="http://schemas.microsoft.com/office/drawing/2014/main" id="{50DBFCDC-039A-4807-97FC-A77726E24EF7}"/>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60" name="CuadroTexto 1">
          <a:extLst>
            <a:ext uri="{FF2B5EF4-FFF2-40B4-BE49-F238E27FC236}">
              <a16:creationId xmlns:a16="http://schemas.microsoft.com/office/drawing/2014/main" id="{A59129B2-6139-45C4-818E-CB322642F1E1}"/>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61" name="CuadroTexto 3">
          <a:extLst>
            <a:ext uri="{FF2B5EF4-FFF2-40B4-BE49-F238E27FC236}">
              <a16:creationId xmlns:a16="http://schemas.microsoft.com/office/drawing/2014/main" id="{ECD209C4-9901-4634-BF55-C19FE6C209FE}"/>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162" name="CuadroTexto 4">
          <a:extLst>
            <a:ext uri="{FF2B5EF4-FFF2-40B4-BE49-F238E27FC236}">
              <a16:creationId xmlns:a16="http://schemas.microsoft.com/office/drawing/2014/main" id="{1485765F-7F02-4ECF-B87D-3F97AD6C82AD}"/>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63" name="CuadroTexto 162">
          <a:extLst>
            <a:ext uri="{FF2B5EF4-FFF2-40B4-BE49-F238E27FC236}">
              <a16:creationId xmlns:a16="http://schemas.microsoft.com/office/drawing/2014/main" id="{9AF941F8-AA7F-4989-89AA-40858920D7C6}"/>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64" name="CuadroTexto 3">
          <a:extLst>
            <a:ext uri="{FF2B5EF4-FFF2-40B4-BE49-F238E27FC236}">
              <a16:creationId xmlns:a16="http://schemas.microsoft.com/office/drawing/2014/main" id="{302EBA0B-B9B3-4C6A-8700-6859D08784CF}"/>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165" name="CuadroTexto 4">
          <a:extLst>
            <a:ext uri="{FF2B5EF4-FFF2-40B4-BE49-F238E27FC236}">
              <a16:creationId xmlns:a16="http://schemas.microsoft.com/office/drawing/2014/main" id="{53F4BD2F-D179-42F8-BBC2-4E48050DAEDE}"/>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66" name="CuadroTexto 1">
          <a:extLst>
            <a:ext uri="{FF2B5EF4-FFF2-40B4-BE49-F238E27FC236}">
              <a16:creationId xmlns:a16="http://schemas.microsoft.com/office/drawing/2014/main" id="{3F341718-311C-4064-8DDE-72A78CB13384}"/>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67" name="CuadroTexto 3">
          <a:extLst>
            <a:ext uri="{FF2B5EF4-FFF2-40B4-BE49-F238E27FC236}">
              <a16:creationId xmlns:a16="http://schemas.microsoft.com/office/drawing/2014/main" id="{DD304BAB-973C-49D6-9172-5A04DD6AD11F}"/>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168" name="CuadroTexto 4">
          <a:extLst>
            <a:ext uri="{FF2B5EF4-FFF2-40B4-BE49-F238E27FC236}">
              <a16:creationId xmlns:a16="http://schemas.microsoft.com/office/drawing/2014/main" id="{3346F39A-EC64-4183-BD33-B41214CF7639}"/>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69" name="CuadroTexto 168">
          <a:extLst>
            <a:ext uri="{FF2B5EF4-FFF2-40B4-BE49-F238E27FC236}">
              <a16:creationId xmlns:a16="http://schemas.microsoft.com/office/drawing/2014/main" id="{5AD5161C-C862-4992-971B-E96F43EE27CA}"/>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70" name="CuadroTexto 3">
          <a:extLst>
            <a:ext uri="{FF2B5EF4-FFF2-40B4-BE49-F238E27FC236}">
              <a16:creationId xmlns:a16="http://schemas.microsoft.com/office/drawing/2014/main" id="{36154C1E-7B30-4217-A78E-0FF0AA52F5D9}"/>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171" name="CuadroTexto 4">
          <a:extLst>
            <a:ext uri="{FF2B5EF4-FFF2-40B4-BE49-F238E27FC236}">
              <a16:creationId xmlns:a16="http://schemas.microsoft.com/office/drawing/2014/main" id="{962661D9-2562-42D8-8623-D4D9B5836D70}"/>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72" name="CuadroTexto 1">
          <a:extLst>
            <a:ext uri="{FF2B5EF4-FFF2-40B4-BE49-F238E27FC236}">
              <a16:creationId xmlns:a16="http://schemas.microsoft.com/office/drawing/2014/main" id="{22F06042-9D3C-4E03-86B2-A7DC32F4EEA5}"/>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73" name="CuadroTexto 3">
          <a:extLst>
            <a:ext uri="{FF2B5EF4-FFF2-40B4-BE49-F238E27FC236}">
              <a16:creationId xmlns:a16="http://schemas.microsoft.com/office/drawing/2014/main" id="{7DE72C84-8270-42E8-A5E7-7DA0B4DD8940}"/>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174" name="CuadroTexto 4">
          <a:extLst>
            <a:ext uri="{FF2B5EF4-FFF2-40B4-BE49-F238E27FC236}">
              <a16:creationId xmlns:a16="http://schemas.microsoft.com/office/drawing/2014/main" id="{9473D03D-E4C0-45B6-9120-52CC3D62B6B8}"/>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75" name="CuadroTexto 174">
          <a:extLst>
            <a:ext uri="{FF2B5EF4-FFF2-40B4-BE49-F238E27FC236}">
              <a16:creationId xmlns:a16="http://schemas.microsoft.com/office/drawing/2014/main" id="{9904D51A-7984-4694-94C0-51C43E553590}"/>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76" name="CuadroTexto 3">
          <a:extLst>
            <a:ext uri="{FF2B5EF4-FFF2-40B4-BE49-F238E27FC236}">
              <a16:creationId xmlns:a16="http://schemas.microsoft.com/office/drawing/2014/main" id="{440A8269-7391-4112-B137-AC6844F3CDB4}"/>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177" name="CuadroTexto 4">
          <a:extLst>
            <a:ext uri="{FF2B5EF4-FFF2-40B4-BE49-F238E27FC236}">
              <a16:creationId xmlns:a16="http://schemas.microsoft.com/office/drawing/2014/main" id="{2B679B21-57BF-4516-B3E8-3F2033E667F8}"/>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78" name="CuadroTexto 1">
          <a:extLst>
            <a:ext uri="{FF2B5EF4-FFF2-40B4-BE49-F238E27FC236}">
              <a16:creationId xmlns:a16="http://schemas.microsoft.com/office/drawing/2014/main" id="{91C6A8F9-9943-42E3-A4A6-5D7A794EEB67}"/>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79" name="CuadroTexto 3">
          <a:extLst>
            <a:ext uri="{FF2B5EF4-FFF2-40B4-BE49-F238E27FC236}">
              <a16:creationId xmlns:a16="http://schemas.microsoft.com/office/drawing/2014/main" id="{31CA12BB-832B-4471-A594-CC2C9DA49AC2}"/>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180" name="CuadroTexto 4">
          <a:extLst>
            <a:ext uri="{FF2B5EF4-FFF2-40B4-BE49-F238E27FC236}">
              <a16:creationId xmlns:a16="http://schemas.microsoft.com/office/drawing/2014/main" id="{C9848E2A-1266-4921-9A52-B0F5187A6DFA}"/>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81" name="CuadroTexto 180">
          <a:extLst>
            <a:ext uri="{FF2B5EF4-FFF2-40B4-BE49-F238E27FC236}">
              <a16:creationId xmlns:a16="http://schemas.microsoft.com/office/drawing/2014/main" id="{9263410C-1378-495C-AFF4-5EC845584600}"/>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82" name="CuadroTexto 3">
          <a:extLst>
            <a:ext uri="{FF2B5EF4-FFF2-40B4-BE49-F238E27FC236}">
              <a16:creationId xmlns:a16="http://schemas.microsoft.com/office/drawing/2014/main" id="{5FD3E666-A29D-4621-A6FE-28AF6D56BA8F}"/>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183" name="CuadroTexto 4">
          <a:extLst>
            <a:ext uri="{FF2B5EF4-FFF2-40B4-BE49-F238E27FC236}">
              <a16:creationId xmlns:a16="http://schemas.microsoft.com/office/drawing/2014/main" id="{F08ABB6F-ACAD-40CE-B004-3BC971C2AE87}"/>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84" name="CuadroTexto 1">
          <a:extLst>
            <a:ext uri="{FF2B5EF4-FFF2-40B4-BE49-F238E27FC236}">
              <a16:creationId xmlns:a16="http://schemas.microsoft.com/office/drawing/2014/main" id="{468333A2-5968-4C0D-AAD0-EF3611F3B595}"/>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85" name="CuadroTexto 3">
          <a:extLst>
            <a:ext uri="{FF2B5EF4-FFF2-40B4-BE49-F238E27FC236}">
              <a16:creationId xmlns:a16="http://schemas.microsoft.com/office/drawing/2014/main" id="{2DFA6857-411F-4E26-8547-66ED90EEB822}"/>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186" name="CuadroTexto 4">
          <a:extLst>
            <a:ext uri="{FF2B5EF4-FFF2-40B4-BE49-F238E27FC236}">
              <a16:creationId xmlns:a16="http://schemas.microsoft.com/office/drawing/2014/main" id="{20283B16-6929-4F38-92D1-E1EED7072590}"/>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87" name="CuadroTexto 186">
          <a:extLst>
            <a:ext uri="{FF2B5EF4-FFF2-40B4-BE49-F238E27FC236}">
              <a16:creationId xmlns:a16="http://schemas.microsoft.com/office/drawing/2014/main" id="{72414B52-4400-4F63-8A16-379EEBE98DD6}"/>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88" name="CuadroTexto 3">
          <a:extLst>
            <a:ext uri="{FF2B5EF4-FFF2-40B4-BE49-F238E27FC236}">
              <a16:creationId xmlns:a16="http://schemas.microsoft.com/office/drawing/2014/main" id="{8CD2A26A-6A67-45A7-B653-BE06A9514C4C}"/>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189" name="CuadroTexto 4">
          <a:extLst>
            <a:ext uri="{FF2B5EF4-FFF2-40B4-BE49-F238E27FC236}">
              <a16:creationId xmlns:a16="http://schemas.microsoft.com/office/drawing/2014/main" id="{E35305B3-17A8-4A07-B195-87AD80538A0D}"/>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90" name="CuadroTexto 1">
          <a:extLst>
            <a:ext uri="{FF2B5EF4-FFF2-40B4-BE49-F238E27FC236}">
              <a16:creationId xmlns:a16="http://schemas.microsoft.com/office/drawing/2014/main" id="{87B0B02A-A2CC-48D3-92AF-11AA1C6D1A11}"/>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191" name="CuadroTexto 3">
          <a:extLst>
            <a:ext uri="{FF2B5EF4-FFF2-40B4-BE49-F238E27FC236}">
              <a16:creationId xmlns:a16="http://schemas.microsoft.com/office/drawing/2014/main" id="{794536B1-AF8E-4BDA-A325-1F72FA21447A}"/>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192" name="CuadroTexto 4">
          <a:extLst>
            <a:ext uri="{FF2B5EF4-FFF2-40B4-BE49-F238E27FC236}">
              <a16:creationId xmlns:a16="http://schemas.microsoft.com/office/drawing/2014/main" id="{8292DE95-10E1-4665-A4E9-7A78D99CE6A5}"/>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93" name="CuadroTexto 192">
          <a:extLst>
            <a:ext uri="{FF2B5EF4-FFF2-40B4-BE49-F238E27FC236}">
              <a16:creationId xmlns:a16="http://schemas.microsoft.com/office/drawing/2014/main" id="{F9BE9818-FD2E-40AA-BEF6-E2108245304F}"/>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94" name="CuadroTexto 3">
          <a:extLst>
            <a:ext uri="{FF2B5EF4-FFF2-40B4-BE49-F238E27FC236}">
              <a16:creationId xmlns:a16="http://schemas.microsoft.com/office/drawing/2014/main" id="{645B86BA-328F-4D4D-88AB-15A2D94D6DC8}"/>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195" name="CuadroTexto 4">
          <a:extLst>
            <a:ext uri="{FF2B5EF4-FFF2-40B4-BE49-F238E27FC236}">
              <a16:creationId xmlns:a16="http://schemas.microsoft.com/office/drawing/2014/main" id="{B6611605-95F5-4E7B-B152-7EAD64EF8A55}"/>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96" name="CuadroTexto 1">
          <a:extLst>
            <a:ext uri="{FF2B5EF4-FFF2-40B4-BE49-F238E27FC236}">
              <a16:creationId xmlns:a16="http://schemas.microsoft.com/office/drawing/2014/main" id="{B0EE777F-C41D-45AD-BD01-0E47CC1874AA}"/>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197" name="CuadroTexto 3">
          <a:extLst>
            <a:ext uri="{FF2B5EF4-FFF2-40B4-BE49-F238E27FC236}">
              <a16:creationId xmlns:a16="http://schemas.microsoft.com/office/drawing/2014/main" id="{645F716A-590B-48CE-9B39-6346BF3E3D84}"/>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198" name="CuadroTexto 4">
          <a:extLst>
            <a:ext uri="{FF2B5EF4-FFF2-40B4-BE49-F238E27FC236}">
              <a16:creationId xmlns:a16="http://schemas.microsoft.com/office/drawing/2014/main" id="{7225A090-D998-40F1-8F3E-578ECE8DFD8B}"/>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xdr:row>
      <xdr:rowOff>0</xdr:rowOff>
    </xdr:from>
    <xdr:ext cx="65" cy="172227"/>
    <xdr:sp macro="" textlink="">
      <xdr:nvSpPr>
        <xdr:cNvPr id="199" name="CuadroTexto 198">
          <a:extLst>
            <a:ext uri="{FF2B5EF4-FFF2-40B4-BE49-F238E27FC236}">
              <a16:creationId xmlns:a16="http://schemas.microsoft.com/office/drawing/2014/main" id="{B4DAA39F-348F-4738-8899-8CE29BAF8CDD}"/>
            </a:ext>
          </a:extLst>
        </xdr:cNvPr>
        <xdr:cNvSpPr txBox="1"/>
      </xdr:nvSpPr>
      <xdr:spPr>
        <a:xfrm>
          <a:off x="28959572" y="342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xdr:row>
      <xdr:rowOff>0</xdr:rowOff>
    </xdr:from>
    <xdr:ext cx="65" cy="172227"/>
    <xdr:sp macro="" textlink="">
      <xdr:nvSpPr>
        <xdr:cNvPr id="200" name="CuadroTexto 3">
          <a:extLst>
            <a:ext uri="{FF2B5EF4-FFF2-40B4-BE49-F238E27FC236}">
              <a16:creationId xmlns:a16="http://schemas.microsoft.com/office/drawing/2014/main" id="{4FCCECE1-94F5-4556-9CD1-8EE4CCB17056}"/>
            </a:ext>
          </a:extLst>
        </xdr:cNvPr>
        <xdr:cNvSpPr txBox="1"/>
      </xdr:nvSpPr>
      <xdr:spPr>
        <a:xfrm>
          <a:off x="28959572" y="342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22</xdr:row>
      <xdr:rowOff>0</xdr:rowOff>
    </xdr:from>
    <xdr:ext cx="65" cy="172227"/>
    <xdr:sp macro="" textlink="">
      <xdr:nvSpPr>
        <xdr:cNvPr id="201" name="CuadroTexto 4">
          <a:extLst>
            <a:ext uri="{FF2B5EF4-FFF2-40B4-BE49-F238E27FC236}">
              <a16:creationId xmlns:a16="http://schemas.microsoft.com/office/drawing/2014/main" id="{ABD03AA0-0064-46BA-890E-2C81CE744AC3}"/>
            </a:ext>
          </a:extLst>
        </xdr:cNvPr>
        <xdr:cNvSpPr txBox="1"/>
      </xdr:nvSpPr>
      <xdr:spPr>
        <a:xfrm>
          <a:off x="28959572" y="342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xdr:row>
      <xdr:rowOff>0</xdr:rowOff>
    </xdr:from>
    <xdr:ext cx="65" cy="172227"/>
    <xdr:sp macro="" textlink="">
      <xdr:nvSpPr>
        <xdr:cNvPr id="202" name="CuadroTexto 1">
          <a:extLst>
            <a:ext uri="{FF2B5EF4-FFF2-40B4-BE49-F238E27FC236}">
              <a16:creationId xmlns:a16="http://schemas.microsoft.com/office/drawing/2014/main" id="{F755377A-0329-4E89-B032-38F091975E94}"/>
            </a:ext>
          </a:extLst>
        </xdr:cNvPr>
        <xdr:cNvSpPr txBox="1"/>
      </xdr:nvSpPr>
      <xdr:spPr>
        <a:xfrm>
          <a:off x="28959572" y="342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xdr:row>
      <xdr:rowOff>0</xdr:rowOff>
    </xdr:from>
    <xdr:ext cx="65" cy="172227"/>
    <xdr:sp macro="" textlink="">
      <xdr:nvSpPr>
        <xdr:cNvPr id="203" name="CuadroTexto 3">
          <a:extLst>
            <a:ext uri="{FF2B5EF4-FFF2-40B4-BE49-F238E27FC236}">
              <a16:creationId xmlns:a16="http://schemas.microsoft.com/office/drawing/2014/main" id="{68D4CDFE-EAC1-4951-A212-C756944E2E60}"/>
            </a:ext>
          </a:extLst>
        </xdr:cNvPr>
        <xdr:cNvSpPr txBox="1"/>
      </xdr:nvSpPr>
      <xdr:spPr>
        <a:xfrm>
          <a:off x="28959572" y="342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22</xdr:row>
      <xdr:rowOff>0</xdr:rowOff>
    </xdr:from>
    <xdr:ext cx="65" cy="172227"/>
    <xdr:sp macro="" textlink="">
      <xdr:nvSpPr>
        <xdr:cNvPr id="204" name="CuadroTexto 4">
          <a:extLst>
            <a:ext uri="{FF2B5EF4-FFF2-40B4-BE49-F238E27FC236}">
              <a16:creationId xmlns:a16="http://schemas.microsoft.com/office/drawing/2014/main" id="{1E8E46C7-A45D-4E3C-B0E6-1C5FD5A3B183}"/>
            </a:ext>
          </a:extLst>
        </xdr:cNvPr>
        <xdr:cNvSpPr txBox="1"/>
      </xdr:nvSpPr>
      <xdr:spPr>
        <a:xfrm>
          <a:off x="28959572" y="3429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63</xdr:row>
      <xdr:rowOff>263127</xdr:rowOff>
    </xdr:from>
    <xdr:ext cx="65" cy="172227"/>
    <xdr:sp macro="" textlink="">
      <xdr:nvSpPr>
        <xdr:cNvPr id="205" name="CuadroTexto 204">
          <a:extLst>
            <a:ext uri="{FF2B5EF4-FFF2-40B4-BE49-F238E27FC236}">
              <a16:creationId xmlns:a16="http://schemas.microsoft.com/office/drawing/2014/main" id="{C037F83C-9359-471C-A303-DE686DFA2290}"/>
            </a:ext>
          </a:extLst>
        </xdr:cNvPr>
        <xdr:cNvSpPr txBox="1"/>
      </xdr:nvSpPr>
      <xdr:spPr>
        <a:xfrm>
          <a:off x="28959572" y="114264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63</xdr:row>
      <xdr:rowOff>263127</xdr:rowOff>
    </xdr:from>
    <xdr:ext cx="65" cy="172227"/>
    <xdr:sp macro="" textlink="">
      <xdr:nvSpPr>
        <xdr:cNvPr id="206" name="CuadroTexto 3">
          <a:extLst>
            <a:ext uri="{FF2B5EF4-FFF2-40B4-BE49-F238E27FC236}">
              <a16:creationId xmlns:a16="http://schemas.microsoft.com/office/drawing/2014/main" id="{75E548EE-55F4-43F5-9E7D-FCB3E5C29196}"/>
            </a:ext>
          </a:extLst>
        </xdr:cNvPr>
        <xdr:cNvSpPr txBox="1"/>
      </xdr:nvSpPr>
      <xdr:spPr>
        <a:xfrm>
          <a:off x="28959572" y="114264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64</xdr:row>
      <xdr:rowOff>0</xdr:rowOff>
    </xdr:from>
    <xdr:ext cx="65" cy="172227"/>
    <xdr:sp macro="" textlink="">
      <xdr:nvSpPr>
        <xdr:cNvPr id="207" name="CuadroTexto 4">
          <a:extLst>
            <a:ext uri="{FF2B5EF4-FFF2-40B4-BE49-F238E27FC236}">
              <a16:creationId xmlns:a16="http://schemas.microsoft.com/office/drawing/2014/main" id="{850E55ED-C05A-44CA-A721-D4DBC0133743}"/>
            </a:ext>
          </a:extLst>
        </xdr:cNvPr>
        <xdr:cNvSpPr txBox="1"/>
      </xdr:nvSpPr>
      <xdr:spPr>
        <a:xfrm>
          <a:off x="28959572" y="1143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63</xdr:row>
      <xdr:rowOff>263127</xdr:rowOff>
    </xdr:from>
    <xdr:ext cx="65" cy="172227"/>
    <xdr:sp macro="" textlink="">
      <xdr:nvSpPr>
        <xdr:cNvPr id="208" name="CuadroTexto 1">
          <a:extLst>
            <a:ext uri="{FF2B5EF4-FFF2-40B4-BE49-F238E27FC236}">
              <a16:creationId xmlns:a16="http://schemas.microsoft.com/office/drawing/2014/main" id="{C8EEC853-A8C6-488C-8865-6282D6785B9E}"/>
            </a:ext>
          </a:extLst>
        </xdr:cNvPr>
        <xdr:cNvSpPr txBox="1"/>
      </xdr:nvSpPr>
      <xdr:spPr>
        <a:xfrm>
          <a:off x="28959572" y="114264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63</xdr:row>
      <xdr:rowOff>263127</xdr:rowOff>
    </xdr:from>
    <xdr:ext cx="65" cy="172227"/>
    <xdr:sp macro="" textlink="">
      <xdr:nvSpPr>
        <xdr:cNvPr id="209" name="CuadroTexto 3">
          <a:extLst>
            <a:ext uri="{FF2B5EF4-FFF2-40B4-BE49-F238E27FC236}">
              <a16:creationId xmlns:a16="http://schemas.microsoft.com/office/drawing/2014/main" id="{D53AA697-06B4-41AE-A8B1-81BA09A29581}"/>
            </a:ext>
          </a:extLst>
        </xdr:cNvPr>
        <xdr:cNvSpPr txBox="1"/>
      </xdr:nvSpPr>
      <xdr:spPr>
        <a:xfrm>
          <a:off x="28959572" y="1142642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64</xdr:row>
      <xdr:rowOff>0</xdr:rowOff>
    </xdr:from>
    <xdr:ext cx="65" cy="172227"/>
    <xdr:sp macro="" textlink="">
      <xdr:nvSpPr>
        <xdr:cNvPr id="210" name="CuadroTexto 4">
          <a:extLst>
            <a:ext uri="{FF2B5EF4-FFF2-40B4-BE49-F238E27FC236}">
              <a16:creationId xmlns:a16="http://schemas.microsoft.com/office/drawing/2014/main" id="{CBE88375-2F1C-40BA-84B3-CB0F6D0D900A}"/>
            </a:ext>
          </a:extLst>
        </xdr:cNvPr>
        <xdr:cNvSpPr txBox="1"/>
      </xdr:nvSpPr>
      <xdr:spPr>
        <a:xfrm>
          <a:off x="28959572" y="11430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133</xdr:row>
      <xdr:rowOff>0</xdr:rowOff>
    </xdr:from>
    <xdr:ext cx="65" cy="172227"/>
    <xdr:sp macro="" textlink="">
      <xdr:nvSpPr>
        <xdr:cNvPr id="211" name="CuadroTexto 210">
          <a:extLst>
            <a:ext uri="{FF2B5EF4-FFF2-40B4-BE49-F238E27FC236}">
              <a16:creationId xmlns:a16="http://schemas.microsoft.com/office/drawing/2014/main" id="{1E3B7D00-5068-4BE8-9EB9-D3085C4DDFA1}"/>
            </a:ext>
          </a:extLst>
        </xdr:cNvPr>
        <xdr:cNvSpPr txBox="1"/>
      </xdr:nvSpPr>
      <xdr:spPr>
        <a:xfrm>
          <a:off x="28959572" y="2457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133</xdr:row>
      <xdr:rowOff>0</xdr:rowOff>
    </xdr:from>
    <xdr:ext cx="65" cy="172227"/>
    <xdr:sp macro="" textlink="">
      <xdr:nvSpPr>
        <xdr:cNvPr id="212" name="CuadroTexto 3">
          <a:extLst>
            <a:ext uri="{FF2B5EF4-FFF2-40B4-BE49-F238E27FC236}">
              <a16:creationId xmlns:a16="http://schemas.microsoft.com/office/drawing/2014/main" id="{D737711C-BB1C-46C5-8808-06A6C7BFE5B5}"/>
            </a:ext>
          </a:extLst>
        </xdr:cNvPr>
        <xdr:cNvSpPr txBox="1"/>
      </xdr:nvSpPr>
      <xdr:spPr>
        <a:xfrm>
          <a:off x="28959572" y="2457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133</xdr:row>
      <xdr:rowOff>0</xdr:rowOff>
    </xdr:from>
    <xdr:ext cx="65" cy="172227"/>
    <xdr:sp macro="" textlink="">
      <xdr:nvSpPr>
        <xdr:cNvPr id="213" name="CuadroTexto 4">
          <a:extLst>
            <a:ext uri="{FF2B5EF4-FFF2-40B4-BE49-F238E27FC236}">
              <a16:creationId xmlns:a16="http://schemas.microsoft.com/office/drawing/2014/main" id="{CD6443CE-3D39-4DB3-9BE5-1674B02C3AC4}"/>
            </a:ext>
          </a:extLst>
        </xdr:cNvPr>
        <xdr:cNvSpPr txBox="1"/>
      </xdr:nvSpPr>
      <xdr:spPr>
        <a:xfrm>
          <a:off x="28959572" y="2457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133</xdr:row>
      <xdr:rowOff>0</xdr:rowOff>
    </xdr:from>
    <xdr:ext cx="65" cy="172227"/>
    <xdr:sp macro="" textlink="">
      <xdr:nvSpPr>
        <xdr:cNvPr id="214" name="CuadroTexto 1">
          <a:extLst>
            <a:ext uri="{FF2B5EF4-FFF2-40B4-BE49-F238E27FC236}">
              <a16:creationId xmlns:a16="http://schemas.microsoft.com/office/drawing/2014/main" id="{6AAD27D5-C4B5-4F80-9F4F-39EAC8C904EF}"/>
            </a:ext>
          </a:extLst>
        </xdr:cNvPr>
        <xdr:cNvSpPr txBox="1"/>
      </xdr:nvSpPr>
      <xdr:spPr>
        <a:xfrm>
          <a:off x="28959572" y="2457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133</xdr:row>
      <xdr:rowOff>0</xdr:rowOff>
    </xdr:from>
    <xdr:ext cx="65" cy="172227"/>
    <xdr:sp macro="" textlink="">
      <xdr:nvSpPr>
        <xdr:cNvPr id="215" name="CuadroTexto 3">
          <a:extLst>
            <a:ext uri="{FF2B5EF4-FFF2-40B4-BE49-F238E27FC236}">
              <a16:creationId xmlns:a16="http://schemas.microsoft.com/office/drawing/2014/main" id="{FD47A0DB-3880-4C44-8BE3-48808B2CF6CF}"/>
            </a:ext>
          </a:extLst>
        </xdr:cNvPr>
        <xdr:cNvSpPr txBox="1"/>
      </xdr:nvSpPr>
      <xdr:spPr>
        <a:xfrm>
          <a:off x="28959572" y="2457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133</xdr:row>
      <xdr:rowOff>0</xdr:rowOff>
    </xdr:from>
    <xdr:ext cx="65" cy="172227"/>
    <xdr:sp macro="" textlink="">
      <xdr:nvSpPr>
        <xdr:cNvPr id="216" name="CuadroTexto 4">
          <a:extLst>
            <a:ext uri="{FF2B5EF4-FFF2-40B4-BE49-F238E27FC236}">
              <a16:creationId xmlns:a16="http://schemas.microsoft.com/office/drawing/2014/main" id="{1F730231-8A0D-4CE6-966E-6B7AD6AF9FEB}"/>
            </a:ext>
          </a:extLst>
        </xdr:cNvPr>
        <xdr:cNvSpPr txBox="1"/>
      </xdr:nvSpPr>
      <xdr:spPr>
        <a:xfrm>
          <a:off x="28959572" y="2457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134</xdr:row>
      <xdr:rowOff>0</xdr:rowOff>
    </xdr:from>
    <xdr:ext cx="65" cy="172227"/>
    <xdr:sp macro="" textlink="">
      <xdr:nvSpPr>
        <xdr:cNvPr id="217" name="CuadroTexto 216">
          <a:extLst>
            <a:ext uri="{FF2B5EF4-FFF2-40B4-BE49-F238E27FC236}">
              <a16:creationId xmlns:a16="http://schemas.microsoft.com/office/drawing/2014/main" id="{E975D12D-FF11-4986-AE2F-D989B368E904}"/>
            </a:ext>
          </a:extLst>
        </xdr:cNvPr>
        <xdr:cNvSpPr txBox="1"/>
      </xdr:nvSpPr>
      <xdr:spPr>
        <a:xfrm>
          <a:off x="28959572" y="2476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134</xdr:row>
      <xdr:rowOff>0</xdr:rowOff>
    </xdr:from>
    <xdr:ext cx="65" cy="172227"/>
    <xdr:sp macro="" textlink="">
      <xdr:nvSpPr>
        <xdr:cNvPr id="218" name="CuadroTexto 3">
          <a:extLst>
            <a:ext uri="{FF2B5EF4-FFF2-40B4-BE49-F238E27FC236}">
              <a16:creationId xmlns:a16="http://schemas.microsoft.com/office/drawing/2014/main" id="{135638E8-41BC-4E41-984D-84B00C564070}"/>
            </a:ext>
          </a:extLst>
        </xdr:cNvPr>
        <xdr:cNvSpPr txBox="1"/>
      </xdr:nvSpPr>
      <xdr:spPr>
        <a:xfrm>
          <a:off x="28959572" y="2476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134</xdr:row>
      <xdr:rowOff>0</xdr:rowOff>
    </xdr:from>
    <xdr:ext cx="65" cy="172227"/>
    <xdr:sp macro="" textlink="">
      <xdr:nvSpPr>
        <xdr:cNvPr id="219" name="CuadroTexto 4">
          <a:extLst>
            <a:ext uri="{FF2B5EF4-FFF2-40B4-BE49-F238E27FC236}">
              <a16:creationId xmlns:a16="http://schemas.microsoft.com/office/drawing/2014/main" id="{B1C4B15D-CAB3-476D-8AB3-4C53367076D2}"/>
            </a:ext>
          </a:extLst>
        </xdr:cNvPr>
        <xdr:cNvSpPr txBox="1"/>
      </xdr:nvSpPr>
      <xdr:spPr>
        <a:xfrm>
          <a:off x="28959572" y="2476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134</xdr:row>
      <xdr:rowOff>0</xdr:rowOff>
    </xdr:from>
    <xdr:ext cx="65" cy="172227"/>
    <xdr:sp macro="" textlink="">
      <xdr:nvSpPr>
        <xdr:cNvPr id="220" name="CuadroTexto 1">
          <a:extLst>
            <a:ext uri="{FF2B5EF4-FFF2-40B4-BE49-F238E27FC236}">
              <a16:creationId xmlns:a16="http://schemas.microsoft.com/office/drawing/2014/main" id="{A6B043F9-F790-499E-ABBF-39517FF8F5ED}"/>
            </a:ext>
          </a:extLst>
        </xdr:cNvPr>
        <xdr:cNvSpPr txBox="1"/>
      </xdr:nvSpPr>
      <xdr:spPr>
        <a:xfrm>
          <a:off x="28959572" y="2476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134</xdr:row>
      <xdr:rowOff>0</xdr:rowOff>
    </xdr:from>
    <xdr:ext cx="65" cy="172227"/>
    <xdr:sp macro="" textlink="">
      <xdr:nvSpPr>
        <xdr:cNvPr id="221" name="CuadroTexto 3">
          <a:extLst>
            <a:ext uri="{FF2B5EF4-FFF2-40B4-BE49-F238E27FC236}">
              <a16:creationId xmlns:a16="http://schemas.microsoft.com/office/drawing/2014/main" id="{A52197EF-4FC1-4FAB-9A2B-E0680B5E1564}"/>
            </a:ext>
          </a:extLst>
        </xdr:cNvPr>
        <xdr:cNvSpPr txBox="1"/>
      </xdr:nvSpPr>
      <xdr:spPr>
        <a:xfrm>
          <a:off x="28959572" y="2476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134</xdr:row>
      <xdr:rowOff>0</xdr:rowOff>
    </xdr:from>
    <xdr:ext cx="65" cy="172227"/>
    <xdr:sp macro="" textlink="">
      <xdr:nvSpPr>
        <xdr:cNvPr id="222" name="CuadroTexto 4">
          <a:extLst>
            <a:ext uri="{FF2B5EF4-FFF2-40B4-BE49-F238E27FC236}">
              <a16:creationId xmlns:a16="http://schemas.microsoft.com/office/drawing/2014/main" id="{BBC818D6-6C2B-4ED8-9C69-ECA4ABD03038}"/>
            </a:ext>
          </a:extLst>
        </xdr:cNvPr>
        <xdr:cNvSpPr txBox="1"/>
      </xdr:nvSpPr>
      <xdr:spPr>
        <a:xfrm>
          <a:off x="28959572" y="2476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176</xdr:row>
      <xdr:rowOff>0</xdr:rowOff>
    </xdr:from>
    <xdr:ext cx="65" cy="172227"/>
    <xdr:sp macro="" textlink="">
      <xdr:nvSpPr>
        <xdr:cNvPr id="223" name="CuadroTexto 222">
          <a:extLst>
            <a:ext uri="{FF2B5EF4-FFF2-40B4-BE49-F238E27FC236}">
              <a16:creationId xmlns:a16="http://schemas.microsoft.com/office/drawing/2014/main" id="{7722343B-EACA-40A9-8883-AB2B22B7F027}"/>
            </a:ext>
          </a:extLst>
        </xdr:cNvPr>
        <xdr:cNvSpPr txBox="1"/>
      </xdr:nvSpPr>
      <xdr:spPr>
        <a:xfrm>
          <a:off x="28959572" y="3276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176</xdr:row>
      <xdr:rowOff>0</xdr:rowOff>
    </xdr:from>
    <xdr:ext cx="65" cy="172227"/>
    <xdr:sp macro="" textlink="">
      <xdr:nvSpPr>
        <xdr:cNvPr id="224" name="CuadroTexto 3">
          <a:extLst>
            <a:ext uri="{FF2B5EF4-FFF2-40B4-BE49-F238E27FC236}">
              <a16:creationId xmlns:a16="http://schemas.microsoft.com/office/drawing/2014/main" id="{DEBE6040-6EB5-4907-AA40-86266BFBC54D}"/>
            </a:ext>
          </a:extLst>
        </xdr:cNvPr>
        <xdr:cNvSpPr txBox="1"/>
      </xdr:nvSpPr>
      <xdr:spPr>
        <a:xfrm>
          <a:off x="28959572" y="3276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176</xdr:row>
      <xdr:rowOff>0</xdr:rowOff>
    </xdr:from>
    <xdr:ext cx="65" cy="172227"/>
    <xdr:sp macro="" textlink="">
      <xdr:nvSpPr>
        <xdr:cNvPr id="225" name="CuadroTexto 4">
          <a:extLst>
            <a:ext uri="{FF2B5EF4-FFF2-40B4-BE49-F238E27FC236}">
              <a16:creationId xmlns:a16="http://schemas.microsoft.com/office/drawing/2014/main" id="{210F320A-A456-401D-BDBC-903936FDE1B4}"/>
            </a:ext>
          </a:extLst>
        </xdr:cNvPr>
        <xdr:cNvSpPr txBox="1"/>
      </xdr:nvSpPr>
      <xdr:spPr>
        <a:xfrm>
          <a:off x="28959572" y="3276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176</xdr:row>
      <xdr:rowOff>0</xdr:rowOff>
    </xdr:from>
    <xdr:ext cx="65" cy="172227"/>
    <xdr:sp macro="" textlink="">
      <xdr:nvSpPr>
        <xdr:cNvPr id="226" name="CuadroTexto 1">
          <a:extLst>
            <a:ext uri="{FF2B5EF4-FFF2-40B4-BE49-F238E27FC236}">
              <a16:creationId xmlns:a16="http://schemas.microsoft.com/office/drawing/2014/main" id="{856A039E-8442-4319-9867-230CE2B0DD53}"/>
            </a:ext>
          </a:extLst>
        </xdr:cNvPr>
        <xdr:cNvSpPr txBox="1"/>
      </xdr:nvSpPr>
      <xdr:spPr>
        <a:xfrm>
          <a:off x="28959572" y="3276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176</xdr:row>
      <xdr:rowOff>0</xdr:rowOff>
    </xdr:from>
    <xdr:ext cx="65" cy="172227"/>
    <xdr:sp macro="" textlink="">
      <xdr:nvSpPr>
        <xdr:cNvPr id="227" name="CuadroTexto 3">
          <a:extLst>
            <a:ext uri="{FF2B5EF4-FFF2-40B4-BE49-F238E27FC236}">
              <a16:creationId xmlns:a16="http://schemas.microsoft.com/office/drawing/2014/main" id="{EAD4D5E9-F3FB-4F44-8A83-DD10ABFB5E3B}"/>
            </a:ext>
          </a:extLst>
        </xdr:cNvPr>
        <xdr:cNvSpPr txBox="1"/>
      </xdr:nvSpPr>
      <xdr:spPr>
        <a:xfrm>
          <a:off x="28959572" y="3276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176</xdr:row>
      <xdr:rowOff>0</xdr:rowOff>
    </xdr:from>
    <xdr:ext cx="65" cy="172227"/>
    <xdr:sp macro="" textlink="">
      <xdr:nvSpPr>
        <xdr:cNvPr id="228" name="CuadroTexto 4">
          <a:extLst>
            <a:ext uri="{FF2B5EF4-FFF2-40B4-BE49-F238E27FC236}">
              <a16:creationId xmlns:a16="http://schemas.microsoft.com/office/drawing/2014/main" id="{9519B82C-BD58-4102-B46B-6CD0F8CB2490}"/>
            </a:ext>
          </a:extLst>
        </xdr:cNvPr>
        <xdr:cNvSpPr txBox="1"/>
      </xdr:nvSpPr>
      <xdr:spPr>
        <a:xfrm>
          <a:off x="28959572" y="3276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177</xdr:row>
      <xdr:rowOff>0</xdr:rowOff>
    </xdr:from>
    <xdr:ext cx="65" cy="172227"/>
    <xdr:sp macro="" textlink="">
      <xdr:nvSpPr>
        <xdr:cNvPr id="229" name="CuadroTexto 228">
          <a:extLst>
            <a:ext uri="{FF2B5EF4-FFF2-40B4-BE49-F238E27FC236}">
              <a16:creationId xmlns:a16="http://schemas.microsoft.com/office/drawing/2014/main" id="{93E15C93-7872-4D80-8B96-2FA191E96D97}"/>
            </a:ext>
          </a:extLst>
        </xdr:cNvPr>
        <xdr:cNvSpPr txBox="1"/>
      </xdr:nvSpPr>
      <xdr:spPr>
        <a:xfrm>
          <a:off x="28959572" y="3295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177</xdr:row>
      <xdr:rowOff>0</xdr:rowOff>
    </xdr:from>
    <xdr:ext cx="65" cy="172227"/>
    <xdr:sp macro="" textlink="">
      <xdr:nvSpPr>
        <xdr:cNvPr id="230" name="CuadroTexto 3">
          <a:extLst>
            <a:ext uri="{FF2B5EF4-FFF2-40B4-BE49-F238E27FC236}">
              <a16:creationId xmlns:a16="http://schemas.microsoft.com/office/drawing/2014/main" id="{5EDA6447-12B5-4977-B0C9-92FCE178AA2F}"/>
            </a:ext>
          </a:extLst>
        </xdr:cNvPr>
        <xdr:cNvSpPr txBox="1"/>
      </xdr:nvSpPr>
      <xdr:spPr>
        <a:xfrm>
          <a:off x="28959572" y="3295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177</xdr:row>
      <xdr:rowOff>0</xdr:rowOff>
    </xdr:from>
    <xdr:ext cx="65" cy="172227"/>
    <xdr:sp macro="" textlink="">
      <xdr:nvSpPr>
        <xdr:cNvPr id="231" name="CuadroTexto 4">
          <a:extLst>
            <a:ext uri="{FF2B5EF4-FFF2-40B4-BE49-F238E27FC236}">
              <a16:creationId xmlns:a16="http://schemas.microsoft.com/office/drawing/2014/main" id="{5770F06E-6A8D-4E5D-9F25-9394E7E6BAFF}"/>
            </a:ext>
          </a:extLst>
        </xdr:cNvPr>
        <xdr:cNvSpPr txBox="1"/>
      </xdr:nvSpPr>
      <xdr:spPr>
        <a:xfrm>
          <a:off x="28959572" y="3295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177</xdr:row>
      <xdr:rowOff>0</xdr:rowOff>
    </xdr:from>
    <xdr:ext cx="65" cy="172227"/>
    <xdr:sp macro="" textlink="">
      <xdr:nvSpPr>
        <xdr:cNvPr id="232" name="CuadroTexto 1">
          <a:extLst>
            <a:ext uri="{FF2B5EF4-FFF2-40B4-BE49-F238E27FC236}">
              <a16:creationId xmlns:a16="http://schemas.microsoft.com/office/drawing/2014/main" id="{8226E4A8-B025-4C5B-B447-11987689B297}"/>
            </a:ext>
          </a:extLst>
        </xdr:cNvPr>
        <xdr:cNvSpPr txBox="1"/>
      </xdr:nvSpPr>
      <xdr:spPr>
        <a:xfrm>
          <a:off x="28959572" y="3295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177</xdr:row>
      <xdr:rowOff>0</xdr:rowOff>
    </xdr:from>
    <xdr:ext cx="65" cy="172227"/>
    <xdr:sp macro="" textlink="">
      <xdr:nvSpPr>
        <xdr:cNvPr id="233" name="CuadroTexto 3">
          <a:extLst>
            <a:ext uri="{FF2B5EF4-FFF2-40B4-BE49-F238E27FC236}">
              <a16:creationId xmlns:a16="http://schemas.microsoft.com/office/drawing/2014/main" id="{76955A39-ED76-464C-972B-67F3E669B1A1}"/>
            </a:ext>
          </a:extLst>
        </xdr:cNvPr>
        <xdr:cNvSpPr txBox="1"/>
      </xdr:nvSpPr>
      <xdr:spPr>
        <a:xfrm>
          <a:off x="28959572" y="3295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177</xdr:row>
      <xdr:rowOff>0</xdr:rowOff>
    </xdr:from>
    <xdr:ext cx="65" cy="172227"/>
    <xdr:sp macro="" textlink="">
      <xdr:nvSpPr>
        <xdr:cNvPr id="234" name="CuadroTexto 4">
          <a:extLst>
            <a:ext uri="{FF2B5EF4-FFF2-40B4-BE49-F238E27FC236}">
              <a16:creationId xmlns:a16="http://schemas.microsoft.com/office/drawing/2014/main" id="{7D6B9CF0-F8C0-43C5-A624-B77E71181666}"/>
            </a:ext>
          </a:extLst>
        </xdr:cNvPr>
        <xdr:cNvSpPr txBox="1"/>
      </xdr:nvSpPr>
      <xdr:spPr>
        <a:xfrm>
          <a:off x="28959572" y="3295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192</xdr:row>
      <xdr:rowOff>0</xdr:rowOff>
    </xdr:from>
    <xdr:ext cx="65" cy="172227"/>
    <xdr:sp macro="" textlink="">
      <xdr:nvSpPr>
        <xdr:cNvPr id="235" name="CuadroTexto 234">
          <a:extLst>
            <a:ext uri="{FF2B5EF4-FFF2-40B4-BE49-F238E27FC236}">
              <a16:creationId xmlns:a16="http://schemas.microsoft.com/office/drawing/2014/main" id="{8F945A95-C9C6-4661-8FBB-19DD579363E8}"/>
            </a:ext>
          </a:extLst>
        </xdr:cNvPr>
        <xdr:cNvSpPr txBox="1"/>
      </xdr:nvSpPr>
      <xdr:spPr>
        <a:xfrm>
          <a:off x="28959572" y="3581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192</xdr:row>
      <xdr:rowOff>0</xdr:rowOff>
    </xdr:from>
    <xdr:ext cx="65" cy="172227"/>
    <xdr:sp macro="" textlink="">
      <xdr:nvSpPr>
        <xdr:cNvPr id="236" name="CuadroTexto 3">
          <a:extLst>
            <a:ext uri="{FF2B5EF4-FFF2-40B4-BE49-F238E27FC236}">
              <a16:creationId xmlns:a16="http://schemas.microsoft.com/office/drawing/2014/main" id="{DA9F4D5A-C884-4626-82C7-3F4B4DA0976F}"/>
            </a:ext>
          </a:extLst>
        </xdr:cNvPr>
        <xdr:cNvSpPr txBox="1"/>
      </xdr:nvSpPr>
      <xdr:spPr>
        <a:xfrm>
          <a:off x="28959572" y="3581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192</xdr:row>
      <xdr:rowOff>0</xdr:rowOff>
    </xdr:from>
    <xdr:ext cx="65" cy="172227"/>
    <xdr:sp macro="" textlink="">
      <xdr:nvSpPr>
        <xdr:cNvPr id="237" name="CuadroTexto 4">
          <a:extLst>
            <a:ext uri="{FF2B5EF4-FFF2-40B4-BE49-F238E27FC236}">
              <a16:creationId xmlns:a16="http://schemas.microsoft.com/office/drawing/2014/main" id="{0E449CF0-7E22-4E15-A6C4-5E2E4CB04904}"/>
            </a:ext>
          </a:extLst>
        </xdr:cNvPr>
        <xdr:cNvSpPr txBox="1"/>
      </xdr:nvSpPr>
      <xdr:spPr>
        <a:xfrm>
          <a:off x="28959572" y="3581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192</xdr:row>
      <xdr:rowOff>0</xdr:rowOff>
    </xdr:from>
    <xdr:ext cx="65" cy="172227"/>
    <xdr:sp macro="" textlink="">
      <xdr:nvSpPr>
        <xdr:cNvPr id="238" name="CuadroTexto 1">
          <a:extLst>
            <a:ext uri="{FF2B5EF4-FFF2-40B4-BE49-F238E27FC236}">
              <a16:creationId xmlns:a16="http://schemas.microsoft.com/office/drawing/2014/main" id="{CD8304CD-845D-4444-99CD-0CA346504347}"/>
            </a:ext>
          </a:extLst>
        </xdr:cNvPr>
        <xdr:cNvSpPr txBox="1"/>
      </xdr:nvSpPr>
      <xdr:spPr>
        <a:xfrm>
          <a:off x="28959572" y="3581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192</xdr:row>
      <xdr:rowOff>0</xdr:rowOff>
    </xdr:from>
    <xdr:ext cx="65" cy="172227"/>
    <xdr:sp macro="" textlink="">
      <xdr:nvSpPr>
        <xdr:cNvPr id="239" name="CuadroTexto 3">
          <a:extLst>
            <a:ext uri="{FF2B5EF4-FFF2-40B4-BE49-F238E27FC236}">
              <a16:creationId xmlns:a16="http://schemas.microsoft.com/office/drawing/2014/main" id="{96A911FC-C3C5-4803-BA3E-81963F3550AE}"/>
            </a:ext>
          </a:extLst>
        </xdr:cNvPr>
        <xdr:cNvSpPr txBox="1"/>
      </xdr:nvSpPr>
      <xdr:spPr>
        <a:xfrm>
          <a:off x="28959572" y="3581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192</xdr:row>
      <xdr:rowOff>0</xdr:rowOff>
    </xdr:from>
    <xdr:ext cx="65" cy="172227"/>
    <xdr:sp macro="" textlink="">
      <xdr:nvSpPr>
        <xdr:cNvPr id="240" name="CuadroTexto 4">
          <a:extLst>
            <a:ext uri="{FF2B5EF4-FFF2-40B4-BE49-F238E27FC236}">
              <a16:creationId xmlns:a16="http://schemas.microsoft.com/office/drawing/2014/main" id="{24F51E02-6DAA-431B-9868-5B9792C35ECE}"/>
            </a:ext>
          </a:extLst>
        </xdr:cNvPr>
        <xdr:cNvSpPr txBox="1"/>
      </xdr:nvSpPr>
      <xdr:spPr>
        <a:xfrm>
          <a:off x="28959572" y="3581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193</xdr:row>
      <xdr:rowOff>0</xdr:rowOff>
    </xdr:from>
    <xdr:ext cx="65" cy="172227"/>
    <xdr:sp macro="" textlink="">
      <xdr:nvSpPr>
        <xdr:cNvPr id="241" name="CuadroTexto 240">
          <a:extLst>
            <a:ext uri="{FF2B5EF4-FFF2-40B4-BE49-F238E27FC236}">
              <a16:creationId xmlns:a16="http://schemas.microsoft.com/office/drawing/2014/main" id="{C470C6A0-CEA1-47F5-8275-5DCB0C454575}"/>
            </a:ext>
          </a:extLst>
        </xdr:cNvPr>
        <xdr:cNvSpPr txBox="1"/>
      </xdr:nvSpPr>
      <xdr:spPr>
        <a:xfrm>
          <a:off x="28959572" y="360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193</xdr:row>
      <xdr:rowOff>0</xdr:rowOff>
    </xdr:from>
    <xdr:ext cx="65" cy="172227"/>
    <xdr:sp macro="" textlink="">
      <xdr:nvSpPr>
        <xdr:cNvPr id="242" name="CuadroTexto 3">
          <a:extLst>
            <a:ext uri="{FF2B5EF4-FFF2-40B4-BE49-F238E27FC236}">
              <a16:creationId xmlns:a16="http://schemas.microsoft.com/office/drawing/2014/main" id="{991795C9-66C5-4E5F-9AE8-9F3D7E0D9415}"/>
            </a:ext>
          </a:extLst>
        </xdr:cNvPr>
        <xdr:cNvSpPr txBox="1"/>
      </xdr:nvSpPr>
      <xdr:spPr>
        <a:xfrm>
          <a:off x="28959572" y="360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193</xdr:row>
      <xdr:rowOff>0</xdr:rowOff>
    </xdr:from>
    <xdr:ext cx="65" cy="172227"/>
    <xdr:sp macro="" textlink="">
      <xdr:nvSpPr>
        <xdr:cNvPr id="243" name="CuadroTexto 4">
          <a:extLst>
            <a:ext uri="{FF2B5EF4-FFF2-40B4-BE49-F238E27FC236}">
              <a16:creationId xmlns:a16="http://schemas.microsoft.com/office/drawing/2014/main" id="{C19D6656-DD9D-4A63-8B9A-F99E31A6100D}"/>
            </a:ext>
          </a:extLst>
        </xdr:cNvPr>
        <xdr:cNvSpPr txBox="1"/>
      </xdr:nvSpPr>
      <xdr:spPr>
        <a:xfrm>
          <a:off x="28959572" y="360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193</xdr:row>
      <xdr:rowOff>0</xdr:rowOff>
    </xdr:from>
    <xdr:ext cx="65" cy="172227"/>
    <xdr:sp macro="" textlink="">
      <xdr:nvSpPr>
        <xdr:cNvPr id="244" name="CuadroTexto 1">
          <a:extLst>
            <a:ext uri="{FF2B5EF4-FFF2-40B4-BE49-F238E27FC236}">
              <a16:creationId xmlns:a16="http://schemas.microsoft.com/office/drawing/2014/main" id="{9B72D7F9-D847-4810-9298-64ADD58F1702}"/>
            </a:ext>
          </a:extLst>
        </xdr:cNvPr>
        <xdr:cNvSpPr txBox="1"/>
      </xdr:nvSpPr>
      <xdr:spPr>
        <a:xfrm>
          <a:off x="28959572" y="360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193</xdr:row>
      <xdr:rowOff>0</xdr:rowOff>
    </xdr:from>
    <xdr:ext cx="65" cy="172227"/>
    <xdr:sp macro="" textlink="">
      <xdr:nvSpPr>
        <xdr:cNvPr id="245" name="CuadroTexto 3">
          <a:extLst>
            <a:ext uri="{FF2B5EF4-FFF2-40B4-BE49-F238E27FC236}">
              <a16:creationId xmlns:a16="http://schemas.microsoft.com/office/drawing/2014/main" id="{9D5A8119-2DB3-43C4-A6D3-FBD59DD5AF7B}"/>
            </a:ext>
          </a:extLst>
        </xdr:cNvPr>
        <xdr:cNvSpPr txBox="1"/>
      </xdr:nvSpPr>
      <xdr:spPr>
        <a:xfrm>
          <a:off x="28959572" y="360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193</xdr:row>
      <xdr:rowOff>0</xdr:rowOff>
    </xdr:from>
    <xdr:ext cx="65" cy="172227"/>
    <xdr:sp macro="" textlink="">
      <xdr:nvSpPr>
        <xdr:cNvPr id="246" name="CuadroTexto 4">
          <a:extLst>
            <a:ext uri="{FF2B5EF4-FFF2-40B4-BE49-F238E27FC236}">
              <a16:creationId xmlns:a16="http://schemas.microsoft.com/office/drawing/2014/main" id="{E8D607E7-A326-43D6-AFFF-024F4DE1C0BA}"/>
            </a:ext>
          </a:extLst>
        </xdr:cNvPr>
        <xdr:cNvSpPr txBox="1"/>
      </xdr:nvSpPr>
      <xdr:spPr>
        <a:xfrm>
          <a:off x="28959572" y="36004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194</xdr:row>
      <xdr:rowOff>0</xdr:rowOff>
    </xdr:from>
    <xdr:ext cx="65" cy="172227"/>
    <xdr:sp macro="" textlink="">
      <xdr:nvSpPr>
        <xdr:cNvPr id="247" name="CuadroTexto 246">
          <a:extLst>
            <a:ext uri="{FF2B5EF4-FFF2-40B4-BE49-F238E27FC236}">
              <a16:creationId xmlns:a16="http://schemas.microsoft.com/office/drawing/2014/main" id="{AFB3DF03-721B-4E3A-9BF7-20EA2F893D7E}"/>
            </a:ext>
          </a:extLst>
        </xdr:cNvPr>
        <xdr:cNvSpPr txBox="1"/>
      </xdr:nvSpPr>
      <xdr:spPr>
        <a:xfrm>
          <a:off x="28959572" y="3619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194</xdr:row>
      <xdr:rowOff>0</xdr:rowOff>
    </xdr:from>
    <xdr:ext cx="65" cy="172227"/>
    <xdr:sp macro="" textlink="">
      <xdr:nvSpPr>
        <xdr:cNvPr id="248" name="CuadroTexto 3">
          <a:extLst>
            <a:ext uri="{FF2B5EF4-FFF2-40B4-BE49-F238E27FC236}">
              <a16:creationId xmlns:a16="http://schemas.microsoft.com/office/drawing/2014/main" id="{920C27F6-BF0D-41E1-B0D3-6938BEF9D1F5}"/>
            </a:ext>
          </a:extLst>
        </xdr:cNvPr>
        <xdr:cNvSpPr txBox="1"/>
      </xdr:nvSpPr>
      <xdr:spPr>
        <a:xfrm>
          <a:off x="28959572" y="3619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194</xdr:row>
      <xdr:rowOff>0</xdr:rowOff>
    </xdr:from>
    <xdr:ext cx="65" cy="172227"/>
    <xdr:sp macro="" textlink="">
      <xdr:nvSpPr>
        <xdr:cNvPr id="249" name="CuadroTexto 4">
          <a:extLst>
            <a:ext uri="{FF2B5EF4-FFF2-40B4-BE49-F238E27FC236}">
              <a16:creationId xmlns:a16="http://schemas.microsoft.com/office/drawing/2014/main" id="{3ABC2A40-E9A6-4F69-A126-2D8A94871F11}"/>
            </a:ext>
          </a:extLst>
        </xdr:cNvPr>
        <xdr:cNvSpPr txBox="1"/>
      </xdr:nvSpPr>
      <xdr:spPr>
        <a:xfrm>
          <a:off x="28959572" y="3619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194</xdr:row>
      <xdr:rowOff>0</xdr:rowOff>
    </xdr:from>
    <xdr:ext cx="65" cy="172227"/>
    <xdr:sp macro="" textlink="">
      <xdr:nvSpPr>
        <xdr:cNvPr id="250" name="CuadroTexto 1">
          <a:extLst>
            <a:ext uri="{FF2B5EF4-FFF2-40B4-BE49-F238E27FC236}">
              <a16:creationId xmlns:a16="http://schemas.microsoft.com/office/drawing/2014/main" id="{E3ED7A30-1447-45FB-A785-07F6DC9000BF}"/>
            </a:ext>
          </a:extLst>
        </xdr:cNvPr>
        <xdr:cNvSpPr txBox="1"/>
      </xdr:nvSpPr>
      <xdr:spPr>
        <a:xfrm>
          <a:off x="28959572" y="3619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194</xdr:row>
      <xdr:rowOff>0</xdr:rowOff>
    </xdr:from>
    <xdr:ext cx="65" cy="172227"/>
    <xdr:sp macro="" textlink="">
      <xdr:nvSpPr>
        <xdr:cNvPr id="251" name="CuadroTexto 3">
          <a:extLst>
            <a:ext uri="{FF2B5EF4-FFF2-40B4-BE49-F238E27FC236}">
              <a16:creationId xmlns:a16="http://schemas.microsoft.com/office/drawing/2014/main" id="{8CDD7985-8D3E-4209-BF69-EEE65E1F42F2}"/>
            </a:ext>
          </a:extLst>
        </xdr:cNvPr>
        <xdr:cNvSpPr txBox="1"/>
      </xdr:nvSpPr>
      <xdr:spPr>
        <a:xfrm>
          <a:off x="28959572" y="3619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194</xdr:row>
      <xdr:rowOff>0</xdr:rowOff>
    </xdr:from>
    <xdr:ext cx="65" cy="172227"/>
    <xdr:sp macro="" textlink="">
      <xdr:nvSpPr>
        <xdr:cNvPr id="252" name="CuadroTexto 4">
          <a:extLst>
            <a:ext uri="{FF2B5EF4-FFF2-40B4-BE49-F238E27FC236}">
              <a16:creationId xmlns:a16="http://schemas.microsoft.com/office/drawing/2014/main" id="{B0A3CAED-B3B1-4CD7-90DD-8B46472507A8}"/>
            </a:ext>
          </a:extLst>
        </xdr:cNvPr>
        <xdr:cNvSpPr txBox="1"/>
      </xdr:nvSpPr>
      <xdr:spPr>
        <a:xfrm>
          <a:off x="28959572" y="36195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195</xdr:row>
      <xdr:rowOff>0</xdr:rowOff>
    </xdr:from>
    <xdr:ext cx="65" cy="172227"/>
    <xdr:sp macro="" textlink="">
      <xdr:nvSpPr>
        <xdr:cNvPr id="253" name="CuadroTexto 252">
          <a:extLst>
            <a:ext uri="{FF2B5EF4-FFF2-40B4-BE49-F238E27FC236}">
              <a16:creationId xmlns:a16="http://schemas.microsoft.com/office/drawing/2014/main" id="{FA18EE31-BD3D-4979-A71D-F7A3CCBB0FBE}"/>
            </a:ext>
          </a:extLst>
        </xdr:cNvPr>
        <xdr:cNvSpPr txBox="1"/>
      </xdr:nvSpPr>
      <xdr:spPr>
        <a:xfrm>
          <a:off x="28959572" y="3638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195</xdr:row>
      <xdr:rowOff>0</xdr:rowOff>
    </xdr:from>
    <xdr:ext cx="65" cy="172227"/>
    <xdr:sp macro="" textlink="">
      <xdr:nvSpPr>
        <xdr:cNvPr id="254" name="CuadroTexto 3">
          <a:extLst>
            <a:ext uri="{FF2B5EF4-FFF2-40B4-BE49-F238E27FC236}">
              <a16:creationId xmlns:a16="http://schemas.microsoft.com/office/drawing/2014/main" id="{E3334AD9-DA35-47D7-BE8D-8DA4F78A3A91}"/>
            </a:ext>
          </a:extLst>
        </xdr:cNvPr>
        <xdr:cNvSpPr txBox="1"/>
      </xdr:nvSpPr>
      <xdr:spPr>
        <a:xfrm>
          <a:off x="28959572" y="3638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195</xdr:row>
      <xdr:rowOff>0</xdr:rowOff>
    </xdr:from>
    <xdr:ext cx="65" cy="172227"/>
    <xdr:sp macro="" textlink="">
      <xdr:nvSpPr>
        <xdr:cNvPr id="255" name="CuadroTexto 4">
          <a:extLst>
            <a:ext uri="{FF2B5EF4-FFF2-40B4-BE49-F238E27FC236}">
              <a16:creationId xmlns:a16="http://schemas.microsoft.com/office/drawing/2014/main" id="{A4380BB0-4FDD-44D6-A9D5-FBA4F757D61C}"/>
            </a:ext>
          </a:extLst>
        </xdr:cNvPr>
        <xdr:cNvSpPr txBox="1"/>
      </xdr:nvSpPr>
      <xdr:spPr>
        <a:xfrm>
          <a:off x="28959572" y="3638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195</xdr:row>
      <xdr:rowOff>0</xdr:rowOff>
    </xdr:from>
    <xdr:ext cx="65" cy="172227"/>
    <xdr:sp macro="" textlink="">
      <xdr:nvSpPr>
        <xdr:cNvPr id="256" name="CuadroTexto 1">
          <a:extLst>
            <a:ext uri="{FF2B5EF4-FFF2-40B4-BE49-F238E27FC236}">
              <a16:creationId xmlns:a16="http://schemas.microsoft.com/office/drawing/2014/main" id="{FFA61625-F092-4B2B-B26D-5F03A568192E}"/>
            </a:ext>
          </a:extLst>
        </xdr:cNvPr>
        <xdr:cNvSpPr txBox="1"/>
      </xdr:nvSpPr>
      <xdr:spPr>
        <a:xfrm>
          <a:off x="28959572" y="3638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195</xdr:row>
      <xdr:rowOff>0</xdr:rowOff>
    </xdr:from>
    <xdr:ext cx="65" cy="172227"/>
    <xdr:sp macro="" textlink="">
      <xdr:nvSpPr>
        <xdr:cNvPr id="257" name="CuadroTexto 3">
          <a:extLst>
            <a:ext uri="{FF2B5EF4-FFF2-40B4-BE49-F238E27FC236}">
              <a16:creationId xmlns:a16="http://schemas.microsoft.com/office/drawing/2014/main" id="{B889278F-A909-4742-A25C-426CDF09B985}"/>
            </a:ext>
          </a:extLst>
        </xdr:cNvPr>
        <xdr:cNvSpPr txBox="1"/>
      </xdr:nvSpPr>
      <xdr:spPr>
        <a:xfrm>
          <a:off x="28959572" y="3638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195</xdr:row>
      <xdr:rowOff>0</xdr:rowOff>
    </xdr:from>
    <xdr:ext cx="65" cy="172227"/>
    <xdr:sp macro="" textlink="">
      <xdr:nvSpPr>
        <xdr:cNvPr id="258" name="CuadroTexto 4">
          <a:extLst>
            <a:ext uri="{FF2B5EF4-FFF2-40B4-BE49-F238E27FC236}">
              <a16:creationId xmlns:a16="http://schemas.microsoft.com/office/drawing/2014/main" id="{C5C2EC9A-A0F5-4327-9C5F-B713C6507FC7}"/>
            </a:ext>
          </a:extLst>
        </xdr:cNvPr>
        <xdr:cNvSpPr txBox="1"/>
      </xdr:nvSpPr>
      <xdr:spPr>
        <a:xfrm>
          <a:off x="28959572" y="36385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196</xdr:row>
      <xdr:rowOff>0</xdr:rowOff>
    </xdr:from>
    <xdr:ext cx="65" cy="172227"/>
    <xdr:sp macro="" textlink="">
      <xdr:nvSpPr>
        <xdr:cNvPr id="259" name="CuadroTexto 258">
          <a:extLst>
            <a:ext uri="{FF2B5EF4-FFF2-40B4-BE49-F238E27FC236}">
              <a16:creationId xmlns:a16="http://schemas.microsoft.com/office/drawing/2014/main" id="{AFE29C8A-424D-4C20-A347-A0872964F4E3}"/>
            </a:ext>
          </a:extLst>
        </xdr:cNvPr>
        <xdr:cNvSpPr txBox="1"/>
      </xdr:nvSpPr>
      <xdr:spPr>
        <a:xfrm>
          <a:off x="28959572" y="3657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196</xdr:row>
      <xdr:rowOff>0</xdr:rowOff>
    </xdr:from>
    <xdr:ext cx="65" cy="172227"/>
    <xdr:sp macro="" textlink="">
      <xdr:nvSpPr>
        <xdr:cNvPr id="260" name="CuadroTexto 3">
          <a:extLst>
            <a:ext uri="{FF2B5EF4-FFF2-40B4-BE49-F238E27FC236}">
              <a16:creationId xmlns:a16="http://schemas.microsoft.com/office/drawing/2014/main" id="{4914DF21-3A74-43D2-AD51-B97C47FE02A7}"/>
            </a:ext>
          </a:extLst>
        </xdr:cNvPr>
        <xdr:cNvSpPr txBox="1"/>
      </xdr:nvSpPr>
      <xdr:spPr>
        <a:xfrm>
          <a:off x="28959572" y="3657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196</xdr:row>
      <xdr:rowOff>0</xdr:rowOff>
    </xdr:from>
    <xdr:ext cx="65" cy="172227"/>
    <xdr:sp macro="" textlink="">
      <xdr:nvSpPr>
        <xdr:cNvPr id="261" name="CuadroTexto 4">
          <a:extLst>
            <a:ext uri="{FF2B5EF4-FFF2-40B4-BE49-F238E27FC236}">
              <a16:creationId xmlns:a16="http://schemas.microsoft.com/office/drawing/2014/main" id="{17555E85-FE4D-4A69-A387-3DEF24B62B83}"/>
            </a:ext>
          </a:extLst>
        </xdr:cNvPr>
        <xdr:cNvSpPr txBox="1"/>
      </xdr:nvSpPr>
      <xdr:spPr>
        <a:xfrm>
          <a:off x="28959572" y="3657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196</xdr:row>
      <xdr:rowOff>0</xdr:rowOff>
    </xdr:from>
    <xdr:ext cx="65" cy="172227"/>
    <xdr:sp macro="" textlink="">
      <xdr:nvSpPr>
        <xdr:cNvPr id="262" name="CuadroTexto 1">
          <a:extLst>
            <a:ext uri="{FF2B5EF4-FFF2-40B4-BE49-F238E27FC236}">
              <a16:creationId xmlns:a16="http://schemas.microsoft.com/office/drawing/2014/main" id="{173CB584-1BF9-4925-9E8D-8263138BF63A}"/>
            </a:ext>
          </a:extLst>
        </xdr:cNvPr>
        <xdr:cNvSpPr txBox="1"/>
      </xdr:nvSpPr>
      <xdr:spPr>
        <a:xfrm>
          <a:off x="28959572" y="3657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196</xdr:row>
      <xdr:rowOff>0</xdr:rowOff>
    </xdr:from>
    <xdr:ext cx="65" cy="172227"/>
    <xdr:sp macro="" textlink="">
      <xdr:nvSpPr>
        <xdr:cNvPr id="263" name="CuadroTexto 3">
          <a:extLst>
            <a:ext uri="{FF2B5EF4-FFF2-40B4-BE49-F238E27FC236}">
              <a16:creationId xmlns:a16="http://schemas.microsoft.com/office/drawing/2014/main" id="{9BD254D8-F8E4-4911-88FC-2F87A2092331}"/>
            </a:ext>
          </a:extLst>
        </xdr:cNvPr>
        <xdr:cNvSpPr txBox="1"/>
      </xdr:nvSpPr>
      <xdr:spPr>
        <a:xfrm>
          <a:off x="28959572" y="3657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196</xdr:row>
      <xdr:rowOff>0</xdr:rowOff>
    </xdr:from>
    <xdr:ext cx="65" cy="172227"/>
    <xdr:sp macro="" textlink="">
      <xdr:nvSpPr>
        <xdr:cNvPr id="264" name="CuadroTexto 4">
          <a:extLst>
            <a:ext uri="{FF2B5EF4-FFF2-40B4-BE49-F238E27FC236}">
              <a16:creationId xmlns:a16="http://schemas.microsoft.com/office/drawing/2014/main" id="{82859E8A-DC40-4A8B-99B1-940F896E192C}"/>
            </a:ext>
          </a:extLst>
        </xdr:cNvPr>
        <xdr:cNvSpPr txBox="1"/>
      </xdr:nvSpPr>
      <xdr:spPr>
        <a:xfrm>
          <a:off x="28959572" y="3657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197</xdr:row>
      <xdr:rowOff>0</xdr:rowOff>
    </xdr:from>
    <xdr:ext cx="65" cy="172227"/>
    <xdr:sp macro="" textlink="">
      <xdr:nvSpPr>
        <xdr:cNvPr id="265" name="CuadroTexto 264">
          <a:extLst>
            <a:ext uri="{FF2B5EF4-FFF2-40B4-BE49-F238E27FC236}">
              <a16:creationId xmlns:a16="http://schemas.microsoft.com/office/drawing/2014/main" id="{5CC16083-9542-473F-BB11-F58A63465CBC}"/>
            </a:ext>
          </a:extLst>
        </xdr:cNvPr>
        <xdr:cNvSpPr txBox="1"/>
      </xdr:nvSpPr>
      <xdr:spPr>
        <a:xfrm>
          <a:off x="28959572" y="3676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197</xdr:row>
      <xdr:rowOff>0</xdr:rowOff>
    </xdr:from>
    <xdr:ext cx="65" cy="172227"/>
    <xdr:sp macro="" textlink="">
      <xdr:nvSpPr>
        <xdr:cNvPr id="266" name="CuadroTexto 3">
          <a:extLst>
            <a:ext uri="{FF2B5EF4-FFF2-40B4-BE49-F238E27FC236}">
              <a16:creationId xmlns:a16="http://schemas.microsoft.com/office/drawing/2014/main" id="{6291F4B2-5F74-4ED9-89F1-89FCB30CFC3F}"/>
            </a:ext>
          </a:extLst>
        </xdr:cNvPr>
        <xdr:cNvSpPr txBox="1"/>
      </xdr:nvSpPr>
      <xdr:spPr>
        <a:xfrm>
          <a:off x="28959572" y="3676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197</xdr:row>
      <xdr:rowOff>0</xdr:rowOff>
    </xdr:from>
    <xdr:ext cx="65" cy="172227"/>
    <xdr:sp macro="" textlink="">
      <xdr:nvSpPr>
        <xdr:cNvPr id="267" name="CuadroTexto 4">
          <a:extLst>
            <a:ext uri="{FF2B5EF4-FFF2-40B4-BE49-F238E27FC236}">
              <a16:creationId xmlns:a16="http://schemas.microsoft.com/office/drawing/2014/main" id="{BBF12F2F-1613-42D1-9D18-ADBBE14251DE}"/>
            </a:ext>
          </a:extLst>
        </xdr:cNvPr>
        <xdr:cNvSpPr txBox="1"/>
      </xdr:nvSpPr>
      <xdr:spPr>
        <a:xfrm>
          <a:off x="28959572" y="3676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197</xdr:row>
      <xdr:rowOff>0</xdr:rowOff>
    </xdr:from>
    <xdr:ext cx="65" cy="172227"/>
    <xdr:sp macro="" textlink="">
      <xdr:nvSpPr>
        <xdr:cNvPr id="268" name="CuadroTexto 1">
          <a:extLst>
            <a:ext uri="{FF2B5EF4-FFF2-40B4-BE49-F238E27FC236}">
              <a16:creationId xmlns:a16="http://schemas.microsoft.com/office/drawing/2014/main" id="{4F7A5F83-0AE9-495B-B2BB-525897249AD3}"/>
            </a:ext>
          </a:extLst>
        </xdr:cNvPr>
        <xdr:cNvSpPr txBox="1"/>
      </xdr:nvSpPr>
      <xdr:spPr>
        <a:xfrm>
          <a:off x="28959572" y="3676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197</xdr:row>
      <xdr:rowOff>0</xdr:rowOff>
    </xdr:from>
    <xdr:ext cx="65" cy="172227"/>
    <xdr:sp macro="" textlink="">
      <xdr:nvSpPr>
        <xdr:cNvPr id="269" name="CuadroTexto 3">
          <a:extLst>
            <a:ext uri="{FF2B5EF4-FFF2-40B4-BE49-F238E27FC236}">
              <a16:creationId xmlns:a16="http://schemas.microsoft.com/office/drawing/2014/main" id="{D430463E-EC0E-439E-AC15-73A28CD0CC39}"/>
            </a:ext>
          </a:extLst>
        </xdr:cNvPr>
        <xdr:cNvSpPr txBox="1"/>
      </xdr:nvSpPr>
      <xdr:spPr>
        <a:xfrm>
          <a:off x="28959572" y="3676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197</xdr:row>
      <xdr:rowOff>0</xdr:rowOff>
    </xdr:from>
    <xdr:ext cx="65" cy="172227"/>
    <xdr:sp macro="" textlink="">
      <xdr:nvSpPr>
        <xdr:cNvPr id="270" name="CuadroTexto 4">
          <a:extLst>
            <a:ext uri="{FF2B5EF4-FFF2-40B4-BE49-F238E27FC236}">
              <a16:creationId xmlns:a16="http://schemas.microsoft.com/office/drawing/2014/main" id="{B6F1EFB3-75E4-4ADD-B78B-512A16F83663}"/>
            </a:ext>
          </a:extLst>
        </xdr:cNvPr>
        <xdr:cNvSpPr txBox="1"/>
      </xdr:nvSpPr>
      <xdr:spPr>
        <a:xfrm>
          <a:off x="28959572" y="36766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198</xdr:row>
      <xdr:rowOff>0</xdr:rowOff>
    </xdr:from>
    <xdr:ext cx="65" cy="172227"/>
    <xdr:sp macro="" textlink="">
      <xdr:nvSpPr>
        <xdr:cNvPr id="271" name="CuadroTexto 270">
          <a:extLst>
            <a:ext uri="{FF2B5EF4-FFF2-40B4-BE49-F238E27FC236}">
              <a16:creationId xmlns:a16="http://schemas.microsoft.com/office/drawing/2014/main" id="{92EE76B5-1F97-4144-AE4E-E8CE1CC58914}"/>
            </a:ext>
          </a:extLst>
        </xdr:cNvPr>
        <xdr:cNvSpPr txBox="1"/>
      </xdr:nvSpPr>
      <xdr:spPr>
        <a:xfrm>
          <a:off x="28959572" y="3695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198</xdr:row>
      <xdr:rowOff>0</xdr:rowOff>
    </xdr:from>
    <xdr:ext cx="65" cy="172227"/>
    <xdr:sp macro="" textlink="">
      <xdr:nvSpPr>
        <xdr:cNvPr id="272" name="CuadroTexto 3">
          <a:extLst>
            <a:ext uri="{FF2B5EF4-FFF2-40B4-BE49-F238E27FC236}">
              <a16:creationId xmlns:a16="http://schemas.microsoft.com/office/drawing/2014/main" id="{599793F5-DC69-47DB-A71A-777EAD409D61}"/>
            </a:ext>
          </a:extLst>
        </xdr:cNvPr>
        <xdr:cNvSpPr txBox="1"/>
      </xdr:nvSpPr>
      <xdr:spPr>
        <a:xfrm>
          <a:off x="28959572" y="3695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198</xdr:row>
      <xdr:rowOff>0</xdr:rowOff>
    </xdr:from>
    <xdr:ext cx="65" cy="172227"/>
    <xdr:sp macro="" textlink="">
      <xdr:nvSpPr>
        <xdr:cNvPr id="273" name="CuadroTexto 4">
          <a:extLst>
            <a:ext uri="{FF2B5EF4-FFF2-40B4-BE49-F238E27FC236}">
              <a16:creationId xmlns:a16="http://schemas.microsoft.com/office/drawing/2014/main" id="{B9D1A93A-274A-4E61-AAD1-AEF9FF6B0A7C}"/>
            </a:ext>
          </a:extLst>
        </xdr:cNvPr>
        <xdr:cNvSpPr txBox="1"/>
      </xdr:nvSpPr>
      <xdr:spPr>
        <a:xfrm>
          <a:off x="28959572" y="3695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198</xdr:row>
      <xdr:rowOff>0</xdr:rowOff>
    </xdr:from>
    <xdr:ext cx="65" cy="172227"/>
    <xdr:sp macro="" textlink="">
      <xdr:nvSpPr>
        <xdr:cNvPr id="274" name="CuadroTexto 1">
          <a:extLst>
            <a:ext uri="{FF2B5EF4-FFF2-40B4-BE49-F238E27FC236}">
              <a16:creationId xmlns:a16="http://schemas.microsoft.com/office/drawing/2014/main" id="{09BD3DFA-E8FF-4447-8C1C-03CD45C968C9}"/>
            </a:ext>
          </a:extLst>
        </xdr:cNvPr>
        <xdr:cNvSpPr txBox="1"/>
      </xdr:nvSpPr>
      <xdr:spPr>
        <a:xfrm>
          <a:off x="28959572" y="3695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198</xdr:row>
      <xdr:rowOff>0</xdr:rowOff>
    </xdr:from>
    <xdr:ext cx="65" cy="172227"/>
    <xdr:sp macro="" textlink="">
      <xdr:nvSpPr>
        <xdr:cNvPr id="275" name="CuadroTexto 3">
          <a:extLst>
            <a:ext uri="{FF2B5EF4-FFF2-40B4-BE49-F238E27FC236}">
              <a16:creationId xmlns:a16="http://schemas.microsoft.com/office/drawing/2014/main" id="{60EFA854-5D86-426B-A799-97B1CD6524B3}"/>
            </a:ext>
          </a:extLst>
        </xdr:cNvPr>
        <xdr:cNvSpPr txBox="1"/>
      </xdr:nvSpPr>
      <xdr:spPr>
        <a:xfrm>
          <a:off x="28959572" y="3695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198</xdr:row>
      <xdr:rowOff>0</xdr:rowOff>
    </xdr:from>
    <xdr:ext cx="65" cy="172227"/>
    <xdr:sp macro="" textlink="">
      <xdr:nvSpPr>
        <xdr:cNvPr id="276" name="CuadroTexto 4">
          <a:extLst>
            <a:ext uri="{FF2B5EF4-FFF2-40B4-BE49-F238E27FC236}">
              <a16:creationId xmlns:a16="http://schemas.microsoft.com/office/drawing/2014/main" id="{0E5E6BE1-B0AC-4927-B582-301C0CA1A119}"/>
            </a:ext>
          </a:extLst>
        </xdr:cNvPr>
        <xdr:cNvSpPr txBox="1"/>
      </xdr:nvSpPr>
      <xdr:spPr>
        <a:xfrm>
          <a:off x="28959572" y="36957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220</xdr:row>
      <xdr:rowOff>0</xdr:rowOff>
    </xdr:from>
    <xdr:ext cx="65" cy="172227"/>
    <xdr:sp macro="" textlink="">
      <xdr:nvSpPr>
        <xdr:cNvPr id="277" name="CuadroTexto 276">
          <a:extLst>
            <a:ext uri="{FF2B5EF4-FFF2-40B4-BE49-F238E27FC236}">
              <a16:creationId xmlns:a16="http://schemas.microsoft.com/office/drawing/2014/main" id="{2CC2923B-265F-4A56-A34B-A1F0CC5A5FA4}"/>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220</xdr:row>
      <xdr:rowOff>0</xdr:rowOff>
    </xdr:from>
    <xdr:ext cx="65" cy="172227"/>
    <xdr:sp macro="" textlink="">
      <xdr:nvSpPr>
        <xdr:cNvPr id="278" name="CuadroTexto 3">
          <a:extLst>
            <a:ext uri="{FF2B5EF4-FFF2-40B4-BE49-F238E27FC236}">
              <a16:creationId xmlns:a16="http://schemas.microsoft.com/office/drawing/2014/main" id="{90E990F3-D437-4EA5-8BF5-A217EF83A79C}"/>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220</xdr:row>
      <xdr:rowOff>0</xdr:rowOff>
    </xdr:from>
    <xdr:ext cx="65" cy="172227"/>
    <xdr:sp macro="" textlink="">
      <xdr:nvSpPr>
        <xdr:cNvPr id="279" name="CuadroTexto 4">
          <a:extLst>
            <a:ext uri="{FF2B5EF4-FFF2-40B4-BE49-F238E27FC236}">
              <a16:creationId xmlns:a16="http://schemas.microsoft.com/office/drawing/2014/main" id="{617EEA03-6129-4894-89B8-DA7A9E35158F}"/>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220</xdr:row>
      <xdr:rowOff>0</xdr:rowOff>
    </xdr:from>
    <xdr:ext cx="65" cy="172227"/>
    <xdr:sp macro="" textlink="">
      <xdr:nvSpPr>
        <xdr:cNvPr id="280" name="CuadroTexto 1">
          <a:extLst>
            <a:ext uri="{FF2B5EF4-FFF2-40B4-BE49-F238E27FC236}">
              <a16:creationId xmlns:a16="http://schemas.microsoft.com/office/drawing/2014/main" id="{5D97252B-A5C8-4ECB-BDAE-6BEEA16263C1}"/>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220</xdr:row>
      <xdr:rowOff>0</xdr:rowOff>
    </xdr:from>
    <xdr:ext cx="65" cy="172227"/>
    <xdr:sp macro="" textlink="">
      <xdr:nvSpPr>
        <xdr:cNvPr id="281" name="CuadroTexto 3">
          <a:extLst>
            <a:ext uri="{FF2B5EF4-FFF2-40B4-BE49-F238E27FC236}">
              <a16:creationId xmlns:a16="http://schemas.microsoft.com/office/drawing/2014/main" id="{3DDECC76-4B64-4740-8B21-664FFE5AF768}"/>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220</xdr:row>
      <xdr:rowOff>0</xdr:rowOff>
    </xdr:from>
    <xdr:ext cx="65" cy="172227"/>
    <xdr:sp macro="" textlink="">
      <xdr:nvSpPr>
        <xdr:cNvPr id="282" name="CuadroTexto 4">
          <a:extLst>
            <a:ext uri="{FF2B5EF4-FFF2-40B4-BE49-F238E27FC236}">
              <a16:creationId xmlns:a16="http://schemas.microsoft.com/office/drawing/2014/main" id="{8461DA5C-8826-4B9B-B126-2C5D3EBBA3A0}"/>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232</xdr:row>
      <xdr:rowOff>0</xdr:rowOff>
    </xdr:from>
    <xdr:ext cx="65" cy="172227"/>
    <xdr:sp macro="" textlink="">
      <xdr:nvSpPr>
        <xdr:cNvPr id="283" name="CuadroTexto 282">
          <a:extLst>
            <a:ext uri="{FF2B5EF4-FFF2-40B4-BE49-F238E27FC236}">
              <a16:creationId xmlns:a16="http://schemas.microsoft.com/office/drawing/2014/main" id="{58D351E6-45ED-4852-89C6-8C2C64931785}"/>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232</xdr:row>
      <xdr:rowOff>0</xdr:rowOff>
    </xdr:from>
    <xdr:ext cx="65" cy="172227"/>
    <xdr:sp macro="" textlink="">
      <xdr:nvSpPr>
        <xdr:cNvPr id="284" name="CuadroTexto 3">
          <a:extLst>
            <a:ext uri="{FF2B5EF4-FFF2-40B4-BE49-F238E27FC236}">
              <a16:creationId xmlns:a16="http://schemas.microsoft.com/office/drawing/2014/main" id="{18ADCCAE-05BA-4134-892E-429C4671C226}"/>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232</xdr:row>
      <xdr:rowOff>0</xdr:rowOff>
    </xdr:from>
    <xdr:ext cx="65" cy="172227"/>
    <xdr:sp macro="" textlink="">
      <xdr:nvSpPr>
        <xdr:cNvPr id="285" name="CuadroTexto 4">
          <a:extLst>
            <a:ext uri="{FF2B5EF4-FFF2-40B4-BE49-F238E27FC236}">
              <a16:creationId xmlns:a16="http://schemas.microsoft.com/office/drawing/2014/main" id="{62CFECBC-A14D-4836-A61D-6C8E5287C7E3}"/>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232</xdr:row>
      <xdr:rowOff>0</xdr:rowOff>
    </xdr:from>
    <xdr:ext cx="65" cy="172227"/>
    <xdr:sp macro="" textlink="">
      <xdr:nvSpPr>
        <xdr:cNvPr id="286" name="CuadroTexto 1">
          <a:extLst>
            <a:ext uri="{FF2B5EF4-FFF2-40B4-BE49-F238E27FC236}">
              <a16:creationId xmlns:a16="http://schemas.microsoft.com/office/drawing/2014/main" id="{40F7B363-3272-4B68-B394-3BFD390B1702}"/>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232</xdr:row>
      <xdr:rowOff>0</xdr:rowOff>
    </xdr:from>
    <xdr:ext cx="65" cy="172227"/>
    <xdr:sp macro="" textlink="">
      <xdr:nvSpPr>
        <xdr:cNvPr id="287" name="CuadroTexto 3">
          <a:extLst>
            <a:ext uri="{FF2B5EF4-FFF2-40B4-BE49-F238E27FC236}">
              <a16:creationId xmlns:a16="http://schemas.microsoft.com/office/drawing/2014/main" id="{DA0C59EA-72FB-47F0-BB9B-06CBAD1697B4}"/>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232</xdr:row>
      <xdr:rowOff>0</xdr:rowOff>
    </xdr:from>
    <xdr:ext cx="65" cy="172227"/>
    <xdr:sp macro="" textlink="">
      <xdr:nvSpPr>
        <xdr:cNvPr id="288" name="CuadroTexto 4">
          <a:extLst>
            <a:ext uri="{FF2B5EF4-FFF2-40B4-BE49-F238E27FC236}">
              <a16:creationId xmlns:a16="http://schemas.microsoft.com/office/drawing/2014/main" id="{2DCA7B7C-9A75-48D8-BF27-52A8D8606955}"/>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232</xdr:row>
      <xdr:rowOff>0</xdr:rowOff>
    </xdr:from>
    <xdr:ext cx="65" cy="172227"/>
    <xdr:sp macro="" textlink="">
      <xdr:nvSpPr>
        <xdr:cNvPr id="289" name="CuadroTexto 288">
          <a:extLst>
            <a:ext uri="{FF2B5EF4-FFF2-40B4-BE49-F238E27FC236}">
              <a16:creationId xmlns:a16="http://schemas.microsoft.com/office/drawing/2014/main" id="{F301CC8A-EBC6-427B-92E4-5BA1ADD43DF8}"/>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232</xdr:row>
      <xdr:rowOff>0</xdr:rowOff>
    </xdr:from>
    <xdr:ext cx="65" cy="172227"/>
    <xdr:sp macro="" textlink="">
      <xdr:nvSpPr>
        <xdr:cNvPr id="290" name="CuadroTexto 3">
          <a:extLst>
            <a:ext uri="{FF2B5EF4-FFF2-40B4-BE49-F238E27FC236}">
              <a16:creationId xmlns:a16="http://schemas.microsoft.com/office/drawing/2014/main" id="{1A28E976-4D71-41BE-9FE4-B56C8FC0D2A2}"/>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232</xdr:row>
      <xdr:rowOff>0</xdr:rowOff>
    </xdr:from>
    <xdr:ext cx="65" cy="172227"/>
    <xdr:sp macro="" textlink="">
      <xdr:nvSpPr>
        <xdr:cNvPr id="291" name="CuadroTexto 4">
          <a:extLst>
            <a:ext uri="{FF2B5EF4-FFF2-40B4-BE49-F238E27FC236}">
              <a16:creationId xmlns:a16="http://schemas.microsoft.com/office/drawing/2014/main" id="{E5EAFDB7-C660-4E19-86B0-6BAE40DFC9CA}"/>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232</xdr:row>
      <xdr:rowOff>0</xdr:rowOff>
    </xdr:from>
    <xdr:ext cx="65" cy="172227"/>
    <xdr:sp macro="" textlink="">
      <xdr:nvSpPr>
        <xdr:cNvPr id="292" name="CuadroTexto 1">
          <a:extLst>
            <a:ext uri="{FF2B5EF4-FFF2-40B4-BE49-F238E27FC236}">
              <a16:creationId xmlns:a16="http://schemas.microsoft.com/office/drawing/2014/main" id="{40D979C8-1F0B-4FEE-A293-621094179C63}"/>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232</xdr:row>
      <xdr:rowOff>0</xdr:rowOff>
    </xdr:from>
    <xdr:ext cx="65" cy="172227"/>
    <xdr:sp macro="" textlink="">
      <xdr:nvSpPr>
        <xdr:cNvPr id="293" name="CuadroTexto 3">
          <a:extLst>
            <a:ext uri="{FF2B5EF4-FFF2-40B4-BE49-F238E27FC236}">
              <a16:creationId xmlns:a16="http://schemas.microsoft.com/office/drawing/2014/main" id="{2941945D-7F5A-41C2-AD7A-DCCD6B2BDE54}"/>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232</xdr:row>
      <xdr:rowOff>0</xdr:rowOff>
    </xdr:from>
    <xdr:ext cx="65" cy="172227"/>
    <xdr:sp macro="" textlink="">
      <xdr:nvSpPr>
        <xdr:cNvPr id="294" name="CuadroTexto 4">
          <a:extLst>
            <a:ext uri="{FF2B5EF4-FFF2-40B4-BE49-F238E27FC236}">
              <a16:creationId xmlns:a16="http://schemas.microsoft.com/office/drawing/2014/main" id="{CE53722C-6D03-489D-8FBF-6146A8434EF9}"/>
            </a:ext>
          </a:extLst>
        </xdr:cNvPr>
        <xdr:cNvSpPr txBox="1"/>
      </xdr:nvSpPr>
      <xdr:spPr>
        <a:xfrm>
          <a:off x="28959572" y="43434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295" name="CuadroTexto 294">
          <a:extLst>
            <a:ext uri="{FF2B5EF4-FFF2-40B4-BE49-F238E27FC236}">
              <a16:creationId xmlns:a16="http://schemas.microsoft.com/office/drawing/2014/main" id="{CEC82B1B-85E1-4399-9B71-AAB7669E3E38}"/>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296" name="CuadroTexto 3">
          <a:extLst>
            <a:ext uri="{FF2B5EF4-FFF2-40B4-BE49-F238E27FC236}">
              <a16:creationId xmlns:a16="http://schemas.microsoft.com/office/drawing/2014/main" id="{2FA30CE3-BC29-4375-9A8A-ED31B5BD8734}"/>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296</xdr:row>
      <xdr:rowOff>0</xdr:rowOff>
    </xdr:from>
    <xdr:ext cx="65" cy="172227"/>
    <xdr:sp macro="" textlink="">
      <xdr:nvSpPr>
        <xdr:cNvPr id="297" name="CuadroTexto 4">
          <a:extLst>
            <a:ext uri="{FF2B5EF4-FFF2-40B4-BE49-F238E27FC236}">
              <a16:creationId xmlns:a16="http://schemas.microsoft.com/office/drawing/2014/main" id="{BD87F02C-1347-4704-9DF3-3889C2C989CA}"/>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298" name="CuadroTexto 1">
          <a:extLst>
            <a:ext uri="{FF2B5EF4-FFF2-40B4-BE49-F238E27FC236}">
              <a16:creationId xmlns:a16="http://schemas.microsoft.com/office/drawing/2014/main" id="{485E6B81-C337-4B5E-919A-9CADABCE0061}"/>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299" name="CuadroTexto 3">
          <a:extLst>
            <a:ext uri="{FF2B5EF4-FFF2-40B4-BE49-F238E27FC236}">
              <a16:creationId xmlns:a16="http://schemas.microsoft.com/office/drawing/2014/main" id="{86099F2C-9512-41A1-B9D2-DC5165ADB4CE}"/>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296</xdr:row>
      <xdr:rowOff>0</xdr:rowOff>
    </xdr:from>
    <xdr:ext cx="65" cy="172227"/>
    <xdr:sp macro="" textlink="">
      <xdr:nvSpPr>
        <xdr:cNvPr id="300" name="CuadroTexto 4">
          <a:extLst>
            <a:ext uri="{FF2B5EF4-FFF2-40B4-BE49-F238E27FC236}">
              <a16:creationId xmlns:a16="http://schemas.microsoft.com/office/drawing/2014/main" id="{616FB82E-E954-4123-BC30-DA92ADC73423}"/>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01" name="CuadroTexto 300">
          <a:extLst>
            <a:ext uri="{FF2B5EF4-FFF2-40B4-BE49-F238E27FC236}">
              <a16:creationId xmlns:a16="http://schemas.microsoft.com/office/drawing/2014/main" id="{EE73274B-D671-4943-AD8F-C96F9B7AC073}"/>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02" name="CuadroTexto 3">
          <a:extLst>
            <a:ext uri="{FF2B5EF4-FFF2-40B4-BE49-F238E27FC236}">
              <a16:creationId xmlns:a16="http://schemas.microsoft.com/office/drawing/2014/main" id="{AB28008B-3C7F-48E9-AB1D-A4B226DC10C0}"/>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303" name="CuadroTexto 4">
          <a:extLst>
            <a:ext uri="{FF2B5EF4-FFF2-40B4-BE49-F238E27FC236}">
              <a16:creationId xmlns:a16="http://schemas.microsoft.com/office/drawing/2014/main" id="{069FF295-AE8A-4F21-926C-999EC137909B}"/>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04" name="CuadroTexto 1">
          <a:extLst>
            <a:ext uri="{FF2B5EF4-FFF2-40B4-BE49-F238E27FC236}">
              <a16:creationId xmlns:a16="http://schemas.microsoft.com/office/drawing/2014/main" id="{8ACC3770-B99E-4B8B-A06D-7277A8776DD0}"/>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05" name="CuadroTexto 3">
          <a:extLst>
            <a:ext uri="{FF2B5EF4-FFF2-40B4-BE49-F238E27FC236}">
              <a16:creationId xmlns:a16="http://schemas.microsoft.com/office/drawing/2014/main" id="{793F6641-9B28-43D1-BA2C-8D4907255766}"/>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306" name="CuadroTexto 4">
          <a:extLst>
            <a:ext uri="{FF2B5EF4-FFF2-40B4-BE49-F238E27FC236}">
              <a16:creationId xmlns:a16="http://schemas.microsoft.com/office/drawing/2014/main" id="{44472AA7-82FD-4AA5-8034-B6E479ED14B5}"/>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307" name="CuadroTexto 306">
          <a:extLst>
            <a:ext uri="{FF2B5EF4-FFF2-40B4-BE49-F238E27FC236}">
              <a16:creationId xmlns:a16="http://schemas.microsoft.com/office/drawing/2014/main" id="{5215E0FA-3985-455B-92E3-FEF2E6124081}"/>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308" name="CuadroTexto 3">
          <a:extLst>
            <a:ext uri="{FF2B5EF4-FFF2-40B4-BE49-F238E27FC236}">
              <a16:creationId xmlns:a16="http://schemas.microsoft.com/office/drawing/2014/main" id="{D500CEC2-1764-4129-BBAF-96D0435FF9FC}"/>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309" name="CuadroTexto 4">
          <a:extLst>
            <a:ext uri="{FF2B5EF4-FFF2-40B4-BE49-F238E27FC236}">
              <a16:creationId xmlns:a16="http://schemas.microsoft.com/office/drawing/2014/main" id="{F1FA191A-1C0B-4F6E-9BB0-A69798BAA42D}"/>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310" name="CuadroTexto 1">
          <a:extLst>
            <a:ext uri="{FF2B5EF4-FFF2-40B4-BE49-F238E27FC236}">
              <a16:creationId xmlns:a16="http://schemas.microsoft.com/office/drawing/2014/main" id="{40984209-64AD-489B-9292-F40DC697913D}"/>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311" name="CuadroTexto 3">
          <a:extLst>
            <a:ext uri="{FF2B5EF4-FFF2-40B4-BE49-F238E27FC236}">
              <a16:creationId xmlns:a16="http://schemas.microsoft.com/office/drawing/2014/main" id="{EC27248F-1AC0-4AB7-A8CE-BBFF52E755C4}"/>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312" name="CuadroTexto 4">
          <a:extLst>
            <a:ext uri="{FF2B5EF4-FFF2-40B4-BE49-F238E27FC236}">
              <a16:creationId xmlns:a16="http://schemas.microsoft.com/office/drawing/2014/main" id="{4D6B8AF7-E174-4993-B218-8886DE56A12C}"/>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313" name="CuadroTexto 312">
          <a:extLst>
            <a:ext uri="{FF2B5EF4-FFF2-40B4-BE49-F238E27FC236}">
              <a16:creationId xmlns:a16="http://schemas.microsoft.com/office/drawing/2014/main" id="{F58AAAAA-B34E-469C-AC6E-5BD743A3F48D}"/>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314" name="CuadroTexto 3">
          <a:extLst>
            <a:ext uri="{FF2B5EF4-FFF2-40B4-BE49-F238E27FC236}">
              <a16:creationId xmlns:a16="http://schemas.microsoft.com/office/drawing/2014/main" id="{FB6F2AA2-E6B5-4CDB-9793-AE75FFF88A95}"/>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296</xdr:row>
      <xdr:rowOff>0</xdr:rowOff>
    </xdr:from>
    <xdr:ext cx="65" cy="172227"/>
    <xdr:sp macro="" textlink="">
      <xdr:nvSpPr>
        <xdr:cNvPr id="315" name="CuadroTexto 4">
          <a:extLst>
            <a:ext uri="{FF2B5EF4-FFF2-40B4-BE49-F238E27FC236}">
              <a16:creationId xmlns:a16="http://schemas.microsoft.com/office/drawing/2014/main" id="{AD95F2CD-1B18-4C93-BB87-3DF74D0E5046}"/>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316" name="CuadroTexto 1">
          <a:extLst>
            <a:ext uri="{FF2B5EF4-FFF2-40B4-BE49-F238E27FC236}">
              <a16:creationId xmlns:a16="http://schemas.microsoft.com/office/drawing/2014/main" id="{7D4A6F1C-D28C-43E9-8947-0B6307162E66}"/>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317" name="CuadroTexto 3">
          <a:extLst>
            <a:ext uri="{FF2B5EF4-FFF2-40B4-BE49-F238E27FC236}">
              <a16:creationId xmlns:a16="http://schemas.microsoft.com/office/drawing/2014/main" id="{C511F13E-6B6D-4B5C-8213-1439EA6B1A7F}"/>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296</xdr:row>
      <xdr:rowOff>0</xdr:rowOff>
    </xdr:from>
    <xdr:ext cx="65" cy="172227"/>
    <xdr:sp macro="" textlink="">
      <xdr:nvSpPr>
        <xdr:cNvPr id="318" name="CuadroTexto 4">
          <a:extLst>
            <a:ext uri="{FF2B5EF4-FFF2-40B4-BE49-F238E27FC236}">
              <a16:creationId xmlns:a16="http://schemas.microsoft.com/office/drawing/2014/main" id="{44394844-D92D-42AA-A9A5-B15805E40294}"/>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19" name="CuadroTexto 318">
          <a:extLst>
            <a:ext uri="{FF2B5EF4-FFF2-40B4-BE49-F238E27FC236}">
              <a16:creationId xmlns:a16="http://schemas.microsoft.com/office/drawing/2014/main" id="{D1BA9E81-E0AC-4A0B-9D85-65563CB28DA4}"/>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20" name="CuadroTexto 3">
          <a:extLst>
            <a:ext uri="{FF2B5EF4-FFF2-40B4-BE49-F238E27FC236}">
              <a16:creationId xmlns:a16="http://schemas.microsoft.com/office/drawing/2014/main" id="{FC7A7E75-599F-4115-8315-A6DAAEAA3D9B}"/>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321" name="CuadroTexto 4">
          <a:extLst>
            <a:ext uri="{FF2B5EF4-FFF2-40B4-BE49-F238E27FC236}">
              <a16:creationId xmlns:a16="http://schemas.microsoft.com/office/drawing/2014/main" id="{9C1A75D3-2C10-4245-8182-AC81D535AB1A}"/>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22" name="CuadroTexto 1">
          <a:extLst>
            <a:ext uri="{FF2B5EF4-FFF2-40B4-BE49-F238E27FC236}">
              <a16:creationId xmlns:a16="http://schemas.microsoft.com/office/drawing/2014/main" id="{464192BA-0ED6-4BAA-8C7E-7C741FBC01D3}"/>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23" name="CuadroTexto 3">
          <a:extLst>
            <a:ext uri="{FF2B5EF4-FFF2-40B4-BE49-F238E27FC236}">
              <a16:creationId xmlns:a16="http://schemas.microsoft.com/office/drawing/2014/main" id="{A999C761-01E9-451F-ABA5-CD07C097417A}"/>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324" name="CuadroTexto 4">
          <a:extLst>
            <a:ext uri="{FF2B5EF4-FFF2-40B4-BE49-F238E27FC236}">
              <a16:creationId xmlns:a16="http://schemas.microsoft.com/office/drawing/2014/main" id="{D84FAD65-C6C9-4E8D-9FF3-75F5146BBA11}"/>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325" name="CuadroTexto 324">
          <a:extLst>
            <a:ext uri="{FF2B5EF4-FFF2-40B4-BE49-F238E27FC236}">
              <a16:creationId xmlns:a16="http://schemas.microsoft.com/office/drawing/2014/main" id="{73257BFA-6853-46D1-BA99-FAE71EB805C2}"/>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326" name="CuadroTexto 3">
          <a:extLst>
            <a:ext uri="{FF2B5EF4-FFF2-40B4-BE49-F238E27FC236}">
              <a16:creationId xmlns:a16="http://schemas.microsoft.com/office/drawing/2014/main" id="{3C729BC0-8234-4A93-B398-0A1655F0A184}"/>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327" name="CuadroTexto 4">
          <a:extLst>
            <a:ext uri="{FF2B5EF4-FFF2-40B4-BE49-F238E27FC236}">
              <a16:creationId xmlns:a16="http://schemas.microsoft.com/office/drawing/2014/main" id="{8F4ABE03-5FAB-478E-8D78-EC125DDBD7FA}"/>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328" name="CuadroTexto 1">
          <a:extLst>
            <a:ext uri="{FF2B5EF4-FFF2-40B4-BE49-F238E27FC236}">
              <a16:creationId xmlns:a16="http://schemas.microsoft.com/office/drawing/2014/main" id="{3776B6C6-7F40-47C3-993E-B84CDFB3DA24}"/>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329" name="CuadroTexto 3">
          <a:extLst>
            <a:ext uri="{FF2B5EF4-FFF2-40B4-BE49-F238E27FC236}">
              <a16:creationId xmlns:a16="http://schemas.microsoft.com/office/drawing/2014/main" id="{7F513A34-9F7B-4302-B2FB-EC9532E9EC25}"/>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330" name="CuadroTexto 4">
          <a:extLst>
            <a:ext uri="{FF2B5EF4-FFF2-40B4-BE49-F238E27FC236}">
              <a16:creationId xmlns:a16="http://schemas.microsoft.com/office/drawing/2014/main" id="{510FD9BC-9141-4E32-8679-BF0CCE857B7E}"/>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331" name="CuadroTexto 330">
          <a:extLst>
            <a:ext uri="{FF2B5EF4-FFF2-40B4-BE49-F238E27FC236}">
              <a16:creationId xmlns:a16="http://schemas.microsoft.com/office/drawing/2014/main" id="{4A19CCDE-479E-42C8-9E12-50C03A3196F1}"/>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332" name="CuadroTexto 3">
          <a:extLst>
            <a:ext uri="{FF2B5EF4-FFF2-40B4-BE49-F238E27FC236}">
              <a16:creationId xmlns:a16="http://schemas.microsoft.com/office/drawing/2014/main" id="{D68ED834-8FD3-4B73-9175-04362AF48B8E}"/>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296</xdr:row>
      <xdr:rowOff>0</xdr:rowOff>
    </xdr:from>
    <xdr:ext cx="65" cy="172227"/>
    <xdr:sp macro="" textlink="">
      <xdr:nvSpPr>
        <xdr:cNvPr id="333" name="CuadroTexto 4">
          <a:extLst>
            <a:ext uri="{FF2B5EF4-FFF2-40B4-BE49-F238E27FC236}">
              <a16:creationId xmlns:a16="http://schemas.microsoft.com/office/drawing/2014/main" id="{F522F805-4995-4B31-A36D-EF512034805D}"/>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334" name="CuadroTexto 1">
          <a:extLst>
            <a:ext uri="{FF2B5EF4-FFF2-40B4-BE49-F238E27FC236}">
              <a16:creationId xmlns:a16="http://schemas.microsoft.com/office/drawing/2014/main" id="{455905A0-E84B-4E99-AFA3-89E9BE165EB5}"/>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335" name="CuadroTexto 3">
          <a:extLst>
            <a:ext uri="{FF2B5EF4-FFF2-40B4-BE49-F238E27FC236}">
              <a16:creationId xmlns:a16="http://schemas.microsoft.com/office/drawing/2014/main" id="{8E46A124-86E6-4BD2-8FD3-228B0D1C500C}"/>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336" name="CuadroTexto 335">
          <a:extLst>
            <a:ext uri="{FF2B5EF4-FFF2-40B4-BE49-F238E27FC236}">
              <a16:creationId xmlns:a16="http://schemas.microsoft.com/office/drawing/2014/main" id="{C21D3F93-A65B-4E22-8220-77F3DE224014}"/>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337" name="CuadroTexto 3">
          <a:extLst>
            <a:ext uri="{FF2B5EF4-FFF2-40B4-BE49-F238E27FC236}">
              <a16:creationId xmlns:a16="http://schemas.microsoft.com/office/drawing/2014/main" id="{4A41A491-6277-4D08-9BF6-6DF18BAB74B1}"/>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296</xdr:row>
      <xdr:rowOff>0</xdr:rowOff>
    </xdr:from>
    <xdr:ext cx="65" cy="172227"/>
    <xdr:sp macro="" textlink="">
      <xdr:nvSpPr>
        <xdr:cNvPr id="338" name="CuadroTexto 4">
          <a:extLst>
            <a:ext uri="{FF2B5EF4-FFF2-40B4-BE49-F238E27FC236}">
              <a16:creationId xmlns:a16="http://schemas.microsoft.com/office/drawing/2014/main" id="{9CEEABF2-8286-4F18-9C99-3D6823EB8935}"/>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220</xdr:row>
      <xdr:rowOff>0</xdr:rowOff>
    </xdr:from>
    <xdr:ext cx="65" cy="172227"/>
    <xdr:sp macro="" textlink="">
      <xdr:nvSpPr>
        <xdr:cNvPr id="339" name="CuadroTexto 338">
          <a:extLst>
            <a:ext uri="{FF2B5EF4-FFF2-40B4-BE49-F238E27FC236}">
              <a16:creationId xmlns:a16="http://schemas.microsoft.com/office/drawing/2014/main" id="{A22DD1C8-9B4D-436F-ABBD-B66E3F33B5D1}"/>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220</xdr:row>
      <xdr:rowOff>0</xdr:rowOff>
    </xdr:from>
    <xdr:ext cx="65" cy="172227"/>
    <xdr:sp macro="" textlink="">
      <xdr:nvSpPr>
        <xdr:cNvPr id="340" name="CuadroTexto 3">
          <a:extLst>
            <a:ext uri="{FF2B5EF4-FFF2-40B4-BE49-F238E27FC236}">
              <a16:creationId xmlns:a16="http://schemas.microsoft.com/office/drawing/2014/main" id="{DE253FC7-D783-46B0-AEC1-8F390B6BE72C}"/>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220</xdr:row>
      <xdr:rowOff>0</xdr:rowOff>
    </xdr:from>
    <xdr:ext cx="65" cy="172227"/>
    <xdr:sp macro="" textlink="">
      <xdr:nvSpPr>
        <xdr:cNvPr id="341" name="CuadroTexto 4">
          <a:extLst>
            <a:ext uri="{FF2B5EF4-FFF2-40B4-BE49-F238E27FC236}">
              <a16:creationId xmlns:a16="http://schemas.microsoft.com/office/drawing/2014/main" id="{A50F48E1-3DE7-4EE8-AEC7-442D8E9BB5FC}"/>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220</xdr:row>
      <xdr:rowOff>0</xdr:rowOff>
    </xdr:from>
    <xdr:ext cx="65" cy="172227"/>
    <xdr:sp macro="" textlink="">
      <xdr:nvSpPr>
        <xdr:cNvPr id="342" name="CuadroTexto 1">
          <a:extLst>
            <a:ext uri="{FF2B5EF4-FFF2-40B4-BE49-F238E27FC236}">
              <a16:creationId xmlns:a16="http://schemas.microsoft.com/office/drawing/2014/main" id="{D39192F0-2AED-401D-92FC-529FB5D6BF20}"/>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220</xdr:row>
      <xdr:rowOff>0</xdr:rowOff>
    </xdr:from>
    <xdr:ext cx="65" cy="172227"/>
    <xdr:sp macro="" textlink="">
      <xdr:nvSpPr>
        <xdr:cNvPr id="343" name="CuadroTexto 3">
          <a:extLst>
            <a:ext uri="{FF2B5EF4-FFF2-40B4-BE49-F238E27FC236}">
              <a16:creationId xmlns:a16="http://schemas.microsoft.com/office/drawing/2014/main" id="{BE2813B3-233B-4D22-808A-118A6D88966D}"/>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220</xdr:row>
      <xdr:rowOff>0</xdr:rowOff>
    </xdr:from>
    <xdr:ext cx="65" cy="172227"/>
    <xdr:sp macro="" textlink="">
      <xdr:nvSpPr>
        <xdr:cNvPr id="344" name="CuadroTexto 4">
          <a:extLst>
            <a:ext uri="{FF2B5EF4-FFF2-40B4-BE49-F238E27FC236}">
              <a16:creationId xmlns:a16="http://schemas.microsoft.com/office/drawing/2014/main" id="{CA134A61-FAAF-4DC4-9F5E-1B0583D906CB}"/>
            </a:ext>
          </a:extLst>
        </xdr:cNvPr>
        <xdr:cNvSpPr txBox="1"/>
      </xdr:nvSpPr>
      <xdr:spPr>
        <a:xfrm>
          <a:off x="28959572" y="41148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45" name="CuadroTexto 344">
          <a:extLst>
            <a:ext uri="{FF2B5EF4-FFF2-40B4-BE49-F238E27FC236}">
              <a16:creationId xmlns:a16="http://schemas.microsoft.com/office/drawing/2014/main" id="{CE9E9B19-0B05-4F2F-B785-A5663ABCD325}"/>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46" name="CuadroTexto 3">
          <a:extLst>
            <a:ext uri="{FF2B5EF4-FFF2-40B4-BE49-F238E27FC236}">
              <a16:creationId xmlns:a16="http://schemas.microsoft.com/office/drawing/2014/main" id="{FED04238-6B51-468A-8B5A-87DFE30B4656}"/>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347" name="CuadroTexto 4">
          <a:extLst>
            <a:ext uri="{FF2B5EF4-FFF2-40B4-BE49-F238E27FC236}">
              <a16:creationId xmlns:a16="http://schemas.microsoft.com/office/drawing/2014/main" id="{1C59006A-5744-4210-9C7C-0F76CB417DE3}"/>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48" name="CuadroTexto 1">
          <a:extLst>
            <a:ext uri="{FF2B5EF4-FFF2-40B4-BE49-F238E27FC236}">
              <a16:creationId xmlns:a16="http://schemas.microsoft.com/office/drawing/2014/main" id="{5E1C9FD7-E148-4789-B587-C722A39285EA}"/>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49" name="CuadroTexto 3">
          <a:extLst>
            <a:ext uri="{FF2B5EF4-FFF2-40B4-BE49-F238E27FC236}">
              <a16:creationId xmlns:a16="http://schemas.microsoft.com/office/drawing/2014/main" id="{9FCEC3CD-DC0F-43B6-9392-95B0D5252904}"/>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350" name="CuadroTexto 4">
          <a:extLst>
            <a:ext uri="{FF2B5EF4-FFF2-40B4-BE49-F238E27FC236}">
              <a16:creationId xmlns:a16="http://schemas.microsoft.com/office/drawing/2014/main" id="{3EBC3DED-629D-4E64-9104-AF45971DD444}"/>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351" name="CuadroTexto 350">
          <a:extLst>
            <a:ext uri="{FF2B5EF4-FFF2-40B4-BE49-F238E27FC236}">
              <a16:creationId xmlns:a16="http://schemas.microsoft.com/office/drawing/2014/main" id="{EB726256-64FA-4B2D-B012-AB370540523A}"/>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352" name="CuadroTexto 3">
          <a:extLst>
            <a:ext uri="{FF2B5EF4-FFF2-40B4-BE49-F238E27FC236}">
              <a16:creationId xmlns:a16="http://schemas.microsoft.com/office/drawing/2014/main" id="{828A6ABB-F5B7-468A-84A2-9D983E149B8E}"/>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353" name="CuadroTexto 4">
          <a:extLst>
            <a:ext uri="{FF2B5EF4-FFF2-40B4-BE49-F238E27FC236}">
              <a16:creationId xmlns:a16="http://schemas.microsoft.com/office/drawing/2014/main" id="{117BEED5-D806-4EA1-9357-F4E200A607BB}"/>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354" name="CuadroTexto 1">
          <a:extLst>
            <a:ext uri="{FF2B5EF4-FFF2-40B4-BE49-F238E27FC236}">
              <a16:creationId xmlns:a16="http://schemas.microsoft.com/office/drawing/2014/main" id="{E51A017A-A48C-4CD0-8392-3414DBD10AF1}"/>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10</xdr:row>
      <xdr:rowOff>0</xdr:rowOff>
    </xdr:from>
    <xdr:ext cx="65" cy="172227"/>
    <xdr:sp macro="" textlink="">
      <xdr:nvSpPr>
        <xdr:cNvPr id="355" name="CuadroTexto 3">
          <a:extLst>
            <a:ext uri="{FF2B5EF4-FFF2-40B4-BE49-F238E27FC236}">
              <a16:creationId xmlns:a16="http://schemas.microsoft.com/office/drawing/2014/main" id="{D0A6C07B-8CA1-42C4-BF56-A142E5592F6D}"/>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10</xdr:row>
      <xdr:rowOff>0</xdr:rowOff>
    </xdr:from>
    <xdr:ext cx="65" cy="172227"/>
    <xdr:sp macro="" textlink="">
      <xdr:nvSpPr>
        <xdr:cNvPr id="356" name="CuadroTexto 4">
          <a:extLst>
            <a:ext uri="{FF2B5EF4-FFF2-40B4-BE49-F238E27FC236}">
              <a16:creationId xmlns:a16="http://schemas.microsoft.com/office/drawing/2014/main" id="{EFD493B8-C870-4B86-8AAD-30DB9DE08709}"/>
            </a:ext>
          </a:extLst>
        </xdr:cNvPr>
        <xdr:cNvSpPr txBox="1"/>
      </xdr:nvSpPr>
      <xdr:spPr>
        <a:xfrm>
          <a:off x="28959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57" name="CuadroTexto 356">
          <a:extLst>
            <a:ext uri="{FF2B5EF4-FFF2-40B4-BE49-F238E27FC236}">
              <a16:creationId xmlns:a16="http://schemas.microsoft.com/office/drawing/2014/main" id="{1E975C5B-C370-467A-BAFB-5C32E7292A42}"/>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58" name="CuadroTexto 3">
          <a:extLst>
            <a:ext uri="{FF2B5EF4-FFF2-40B4-BE49-F238E27FC236}">
              <a16:creationId xmlns:a16="http://schemas.microsoft.com/office/drawing/2014/main" id="{047EA339-AD4D-4A9A-A257-47A403A479D0}"/>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359" name="CuadroTexto 4">
          <a:extLst>
            <a:ext uri="{FF2B5EF4-FFF2-40B4-BE49-F238E27FC236}">
              <a16:creationId xmlns:a16="http://schemas.microsoft.com/office/drawing/2014/main" id="{A74AC8F8-D8C2-4DBD-A3CB-E0019DCC2AFE}"/>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60" name="CuadroTexto 1">
          <a:extLst>
            <a:ext uri="{FF2B5EF4-FFF2-40B4-BE49-F238E27FC236}">
              <a16:creationId xmlns:a16="http://schemas.microsoft.com/office/drawing/2014/main" id="{FE5E8612-3B86-4F85-B172-524D4722EF73}"/>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5</xdr:row>
      <xdr:rowOff>0</xdr:rowOff>
    </xdr:from>
    <xdr:ext cx="65" cy="172227"/>
    <xdr:sp macro="" textlink="">
      <xdr:nvSpPr>
        <xdr:cNvPr id="361" name="CuadroTexto 3">
          <a:extLst>
            <a:ext uri="{FF2B5EF4-FFF2-40B4-BE49-F238E27FC236}">
              <a16:creationId xmlns:a16="http://schemas.microsoft.com/office/drawing/2014/main" id="{BE7D2DCF-2A99-4ED3-8AAC-6DFD32306A9B}"/>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5</xdr:row>
      <xdr:rowOff>0</xdr:rowOff>
    </xdr:from>
    <xdr:ext cx="65" cy="172227"/>
    <xdr:sp macro="" textlink="">
      <xdr:nvSpPr>
        <xdr:cNvPr id="362" name="CuadroTexto 4">
          <a:extLst>
            <a:ext uri="{FF2B5EF4-FFF2-40B4-BE49-F238E27FC236}">
              <a16:creationId xmlns:a16="http://schemas.microsoft.com/office/drawing/2014/main" id="{35DCFF76-3667-4A3D-9222-0824B7650965}"/>
            </a:ext>
          </a:extLst>
        </xdr:cNvPr>
        <xdr:cNvSpPr txBox="1"/>
      </xdr:nvSpPr>
      <xdr:spPr>
        <a:xfrm>
          <a:off x="28959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363" name="CuadroTexto 362">
          <a:extLst>
            <a:ext uri="{FF2B5EF4-FFF2-40B4-BE49-F238E27FC236}">
              <a16:creationId xmlns:a16="http://schemas.microsoft.com/office/drawing/2014/main" id="{A98EB269-9EE0-4C01-B6E2-93C15DD5116E}"/>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1203722</xdr:colOff>
      <xdr:row>296</xdr:row>
      <xdr:rowOff>0</xdr:rowOff>
    </xdr:from>
    <xdr:ext cx="65" cy="172227"/>
    <xdr:sp macro="" textlink="">
      <xdr:nvSpPr>
        <xdr:cNvPr id="364" name="CuadroTexto 3">
          <a:extLst>
            <a:ext uri="{FF2B5EF4-FFF2-40B4-BE49-F238E27FC236}">
              <a16:creationId xmlns:a16="http://schemas.microsoft.com/office/drawing/2014/main" id="{D22E18FE-FF04-469E-9102-8D35F6F9B8F1}"/>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2346722</xdr:colOff>
      <xdr:row>296</xdr:row>
      <xdr:rowOff>0</xdr:rowOff>
    </xdr:from>
    <xdr:ext cx="65" cy="172227"/>
    <xdr:sp macro="" textlink="">
      <xdr:nvSpPr>
        <xdr:cNvPr id="365" name="CuadroTexto 4">
          <a:extLst>
            <a:ext uri="{FF2B5EF4-FFF2-40B4-BE49-F238E27FC236}">
              <a16:creationId xmlns:a16="http://schemas.microsoft.com/office/drawing/2014/main" id="{69A73024-EDB9-411A-9219-DF3BC46AB171}"/>
            </a:ext>
          </a:extLst>
        </xdr:cNvPr>
        <xdr:cNvSpPr txBox="1"/>
      </xdr:nvSpPr>
      <xdr:spPr>
        <a:xfrm>
          <a:off x="28959572" y="55626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31</xdr:col>
      <xdr:colOff>39144</xdr:colOff>
      <xdr:row>297</xdr:row>
      <xdr:rowOff>0</xdr:rowOff>
    </xdr:from>
    <xdr:ext cx="65" cy="344453"/>
    <xdr:sp macro="" textlink="">
      <xdr:nvSpPr>
        <xdr:cNvPr id="366" name="CuadroTexto 365">
          <a:extLst>
            <a:ext uri="{FF2B5EF4-FFF2-40B4-BE49-F238E27FC236}">
              <a16:creationId xmlns:a16="http://schemas.microsoft.com/office/drawing/2014/main" id="{769D9A4D-737E-42D8-B80F-2A4110BA3A18}"/>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67" name="CuadroTexto 366">
          <a:extLst>
            <a:ext uri="{FF2B5EF4-FFF2-40B4-BE49-F238E27FC236}">
              <a16:creationId xmlns:a16="http://schemas.microsoft.com/office/drawing/2014/main" id="{6B74C399-D4B3-4286-80EC-2ABFFFD13D02}"/>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68" name="CuadroTexto 367">
          <a:extLst>
            <a:ext uri="{FF2B5EF4-FFF2-40B4-BE49-F238E27FC236}">
              <a16:creationId xmlns:a16="http://schemas.microsoft.com/office/drawing/2014/main" id="{B8031434-B942-4DA9-95DE-E1B79BAC7C20}"/>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69" name="CuadroTexto 368">
          <a:extLst>
            <a:ext uri="{FF2B5EF4-FFF2-40B4-BE49-F238E27FC236}">
              <a16:creationId xmlns:a16="http://schemas.microsoft.com/office/drawing/2014/main" id="{5130036E-4C6D-4F17-88CD-9D2305DDBF4A}"/>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70" name="CuadroTexto 369">
          <a:extLst>
            <a:ext uri="{FF2B5EF4-FFF2-40B4-BE49-F238E27FC236}">
              <a16:creationId xmlns:a16="http://schemas.microsoft.com/office/drawing/2014/main" id="{BB84B791-491D-4CB8-92E7-507E39735373}"/>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71" name="CuadroTexto 370">
          <a:extLst>
            <a:ext uri="{FF2B5EF4-FFF2-40B4-BE49-F238E27FC236}">
              <a16:creationId xmlns:a16="http://schemas.microsoft.com/office/drawing/2014/main" id="{286BCCCB-913B-4890-83B7-9F7E69672198}"/>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72" name="CuadroTexto 371">
          <a:extLst>
            <a:ext uri="{FF2B5EF4-FFF2-40B4-BE49-F238E27FC236}">
              <a16:creationId xmlns:a16="http://schemas.microsoft.com/office/drawing/2014/main" id="{536C0438-FA81-4D61-972D-7CB4ECE7B72C}"/>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73" name="CuadroTexto 372">
          <a:extLst>
            <a:ext uri="{FF2B5EF4-FFF2-40B4-BE49-F238E27FC236}">
              <a16:creationId xmlns:a16="http://schemas.microsoft.com/office/drawing/2014/main" id="{D57779B6-B21F-422A-9810-183AD1F9343D}"/>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74" name="CuadroTexto 373">
          <a:extLst>
            <a:ext uri="{FF2B5EF4-FFF2-40B4-BE49-F238E27FC236}">
              <a16:creationId xmlns:a16="http://schemas.microsoft.com/office/drawing/2014/main" id="{24FE32F0-8DF3-463A-9D47-D5A097CFD3B0}"/>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75" name="CuadroTexto 374">
          <a:extLst>
            <a:ext uri="{FF2B5EF4-FFF2-40B4-BE49-F238E27FC236}">
              <a16:creationId xmlns:a16="http://schemas.microsoft.com/office/drawing/2014/main" id="{0DCA7F89-C6B9-4E18-B052-A01B595A5819}"/>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76" name="CuadroTexto 375">
          <a:extLst>
            <a:ext uri="{FF2B5EF4-FFF2-40B4-BE49-F238E27FC236}">
              <a16:creationId xmlns:a16="http://schemas.microsoft.com/office/drawing/2014/main" id="{FD270646-6885-4726-938A-D73E5DD161E9}"/>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77" name="CuadroTexto 376">
          <a:extLst>
            <a:ext uri="{FF2B5EF4-FFF2-40B4-BE49-F238E27FC236}">
              <a16:creationId xmlns:a16="http://schemas.microsoft.com/office/drawing/2014/main" id="{82AA3B45-4FAB-4CCB-8401-DA18AF3773B3}"/>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78" name="CuadroTexto 377">
          <a:extLst>
            <a:ext uri="{FF2B5EF4-FFF2-40B4-BE49-F238E27FC236}">
              <a16:creationId xmlns:a16="http://schemas.microsoft.com/office/drawing/2014/main" id="{8DD33C8B-8077-497B-95EB-753D98AB2E96}"/>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79" name="CuadroTexto 378">
          <a:extLst>
            <a:ext uri="{FF2B5EF4-FFF2-40B4-BE49-F238E27FC236}">
              <a16:creationId xmlns:a16="http://schemas.microsoft.com/office/drawing/2014/main" id="{674B314B-4FB4-4004-9246-250CA37FF81A}"/>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80" name="CuadroTexto 379">
          <a:extLst>
            <a:ext uri="{FF2B5EF4-FFF2-40B4-BE49-F238E27FC236}">
              <a16:creationId xmlns:a16="http://schemas.microsoft.com/office/drawing/2014/main" id="{CF093123-7489-426B-B369-5E297E845531}"/>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81" name="CuadroTexto 380">
          <a:extLst>
            <a:ext uri="{FF2B5EF4-FFF2-40B4-BE49-F238E27FC236}">
              <a16:creationId xmlns:a16="http://schemas.microsoft.com/office/drawing/2014/main" id="{3290AB1E-01F1-4A84-8FE5-387EA847DA28}"/>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82" name="CuadroTexto 381">
          <a:extLst>
            <a:ext uri="{FF2B5EF4-FFF2-40B4-BE49-F238E27FC236}">
              <a16:creationId xmlns:a16="http://schemas.microsoft.com/office/drawing/2014/main" id="{11821B41-07F8-4601-AEA8-F9B3C837AA4F}"/>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83" name="CuadroTexto 382">
          <a:extLst>
            <a:ext uri="{FF2B5EF4-FFF2-40B4-BE49-F238E27FC236}">
              <a16:creationId xmlns:a16="http://schemas.microsoft.com/office/drawing/2014/main" id="{ADA7793B-C0A7-4259-AECE-51E7BB9E364A}"/>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84" name="CuadroTexto 383">
          <a:extLst>
            <a:ext uri="{FF2B5EF4-FFF2-40B4-BE49-F238E27FC236}">
              <a16:creationId xmlns:a16="http://schemas.microsoft.com/office/drawing/2014/main" id="{E279DBB8-AD0A-4FE5-984D-7BF8D4D812A3}"/>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85" name="CuadroTexto 384">
          <a:extLst>
            <a:ext uri="{FF2B5EF4-FFF2-40B4-BE49-F238E27FC236}">
              <a16:creationId xmlns:a16="http://schemas.microsoft.com/office/drawing/2014/main" id="{6C812514-3912-4918-B401-F82198A1DE7E}"/>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86" name="CuadroTexto 385">
          <a:extLst>
            <a:ext uri="{FF2B5EF4-FFF2-40B4-BE49-F238E27FC236}">
              <a16:creationId xmlns:a16="http://schemas.microsoft.com/office/drawing/2014/main" id="{24C6FFBF-D3E3-484D-872A-D00122960621}"/>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87" name="CuadroTexto 386">
          <a:extLst>
            <a:ext uri="{FF2B5EF4-FFF2-40B4-BE49-F238E27FC236}">
              <a16:creationId xmlns:a16="http://schemas.microsoft.com/office/drawing/2014/main" id="{0F845AA5-5DD8-473A-BF8B-93C183FDC4D9}"/>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88" name="CuadroTexto 387">
          <a:extLst>
            <a:ext uri="{FF2B5EF4-FFF2-40B4-BE49-F238E27FC236}">
              <a16:creationId xmlns:a16="http://schemas.microsoft.com/office/drawing/2014/main" id="{337A9AD1-7952-4468-BDFE-AC2139175BFD}"/>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89" name="CuadroTexto 388">
          <a:extLst>
            <a:ext uri="{FF2B5EF4-FFF2-40B4-BE49-F238E27FC236}">
              <a16:creationId xmlns:a16="http://schemas.microsoft.com/office/drawing/2014/main" id="{4865FCB0-6E53-443C-A7B9-108D800708BA}"/>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31</xdr:col>
      <xdr:colOff>39144</xdr:colOff>
      <xdr:row>297</xdr:row>
      <xdr:rowOff>0</xdr:rowOff>
    </xdr:from>
    <xdr:ext cx="65" cy="344453"/>
    <xdr:sp macro="" textlink="">
      <xdr:nvSpPr>
        <xdr:cNvPr id="390" name="CuadroTexto 389">
          <a:extLst>
            <a:ext uri="{FF2B5EF4-FFF2-40B4-BE49-F238E27FC236}">
              <a16:creationId xmlns:a16="http://schemas.microsoft.com/office/drawing/2014/main" id="{75DD952A-1737-4A6A-8B39-9F1C8F76A876}"/>
            </a:ext>
          </a:extLst>
        </xdr:cNvPr>
        <xdr:cNvSpPr txBox="1"/>
      </xdr:nvSpPr>
      <xdr:spPr>
        <a:xfrm>
          <a:off x="28233144" y="55816500"/>
          <a:ext cx="65"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solidFill>
              <a:schemeClr val="tx2">
                <a:lumMod val="75000"/>
              </a:schemeClr>
            </a:solidFill>
          </a:endParaRPr>
        </a:p>
        <a:p>
          <a:endParaRPr lang="es-CO" sz="1100">
            <a:solidFill>
              <a:schemeClr val="tx2">
                <a:lumMod val="75000"/>
              </a:schemeClr>
            </a:solidFill>
          </a:endParaRPr>
        </a:p>
      </xdr:txBody>
    </xdr:sp>
    <xdr:clientData/>
  </xdr:oneCellAnchor>
  <xdr:oneCellAnchor>
    <xdr:from>
      <xdr:col>17</xdr:col>
      <xdr:colOff>1203722</xdr:colOff>
      <xdr:row>5</xdr:row>
      <xdr:rowOff>0</xdr:rowOff>
    </xdr:from>
    <xdr:ext cx="65" cy="172227"/>
    <xdr:sp macro="" textlink="">
      <xdr:nvSpPr>
        <xdr:cNvPr id="391" name="CuadroTexto 390">
          <a:extLst>
            <a:ext uri="{FF2B5EF4-FFF2-40B4-BE49-F238E27FC236}">
              <a16:creationId xmlns:a16="http://schemas.microsoft.com/office/drawing/2014/main" id="{2C441007-11C9-40A8-8AE9-74453FE6E99A}"/>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392" name="CuadroTexto 3">
          <a:extLst>
            <a:ext uri="{FF2B5EF4-FFF2-40B4-BE49-F238E27FC236}">
              <a16:creationId xmlns:a16="http://schemas.microsoft.com/office/drawing/2014/main" id="{FFECAEA7-0BC4-4EC6-9ACB-D2A815898801}"/>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393" name="CuadroTexto 4">
          <a:extLst>
            <a:ext uri="{FF2B5EF4-FFF2-40B4-BE49-F238E27FC236}">
              <a16:creationId xmlns:a16="http://schemas.microsoft.com/office/drawing/2014/main" id="{10FD255A-922F-47AB-A87C-D20C7201FA3A}"/>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394" name="CuadroTexto 1">
          <a:extLst>
            <a:ext uri="{FF2B5EF4-FFF2-40B4-BE49-F238E27FC236}">
              <a16:creationId xmlns:a16="http://schemas.microsoft.com/office/drawing/2014/main" id="{69E0D431-B9E0-4A2D-A1C4-945FCCB387B5}"/>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395" name="CuadroTexto 3">
          <a:extLst>
            <a:ext uri="{FF2B5EF4-FFF2-40B4-BE49-F238E27FC236}">
              <a16:creationId xmlns:a16="http://schemas.microsoft.com/office/drawing/2014/main" id="{071324EA-9FD9-424B-9BDC-760B2BE76136}"/>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396" name="CuadroTexto 4">
          <a:extLst>
            <a:ext uri="{FF2B5EF4-FFF2-40B4-BE49-F238E27FC236}">
              <a16:creationId xmlns:a16="http://schemas.microsoft.com/office/drawing/2014/main" id="{BD9BDA6A-CA9F-4C45-90E4-D471B43B2BCA}"/>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397" name="CuadroTexto 396">
          <a:extLst>
            <a:ext uri="{FF2B5EF4-FFF2-40B4-BE49-F238E27FC236}">
              <a16:creationId xmlns:a16="http://schemas.microsoft.com/office/drawing/2014/main" id="{C5D2F376-CD17-4F6F-BBCE-9D8E5A20EB3C}"/>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398" name="CuadroTexto 3">
          <a:extLst>
            <a:ext uri="{FF2B5EF4-FFF2-40B4-BE49-F238E27FC236}">
              <a16:creationId xmlns:a16="http://schemas.microsoft.com/office/drawing/2014/main" id="{4C7FD173-6F79-43D3-B799-0049C586C78F}"/>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399" name="CuadroTexto 4">
          <a:extLst>
            <a:ext uri="{FF2B5EF4-FFF2-40B4-BE49-F238E27FC236}">
              <a16:creationId xmlns:a16="http://schemas.microsoft.com/office/drawing/2014/main" id="{6CE353F4-9FDF-4985-945E-07825D8BDB68}"/>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00" name="CuadroTexto 1">
          <a:extLst>
            <a:ext uri="{FF2B5EF4-FFF2-40B4-BE49-F238E27FC236}">
              <a16:creationId xmlns:a16="http://schemas.microsoft.com/office/drawing/2014/main" id="{674173FD-52BA-4A23-B41E-C0084634FA66}"/>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01" name="CuadroTexto 3">
          <a:extLst>
            <a:ext uri="{FF2B5EF4-FFF2-40B4-BE49-F238E27FC236}">
              <a16:creationId xmlns:a16="http://schemas.microsoft.com/office/drawing/2014/main" id="{BC2EB115-0544-4E09-96B9-EC68947CE787}"/>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402" name="CuadroTexto 4">
          <a:extLst>
            <a:ext uri="{FF2B5EF4-FFF2-40B4-BE49-F238E27FC236}">
              <a16:creationId xmlns:a16="http://schemas.microsoft.com/office/drawing/2014/main" id="{78831158-FF9A-45D4-BD65-4F13E633A473}"/>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03" name="CuadroTexto 402">
          <a:extLst>
            <a:ext uri="{FF2B5EF4-FFF2-40B4-BE49-F238E27FC236}">
              <a16:creationId xmlns:a16="http://schemas.microsoft.com/office/drawing/2014/main" id="{456F2A91-AEFB-48F0-933C-EABC51E553E4}"/>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04" name="CuadroTexto 3">
          <a:extLst>
            <a:ext uri="{FF2B5EF4-FFF2-40B4-BE49-F238E27FC236}">
              <a16:creationId xmlns:a16="http://schemas.microsoft.com/office/drawing/2014/main" id="{66CA1A0D-FFDE-49E5-B00E-DCE03AA1A695}"/>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405" name="CuadroTexto 4">
          <a:extLst>
            <a:ext uri="{FF2B5EF4-FFF2-40B4-BE49-F238E27FC236}">
              <a16:creationId xmlns:a16="http://schemas.microsoft.com/office/drawing/2014/main" id="{2377F3CD-EE83-41C3-A81B-60D76F1077BC}"/>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06" name="CuadroTexto 1">
          <a:extLst>
            <a:ext uri="{FF2B5EF4-FFF2-40B4-BE49-F238E27FC236}">
              <a16:creationId xmlns:a16="http://schemas.microsoft.com/office/drawing/2014/main" id="{EA6A7834-CFD9-4E4B-88EB-17DFC098A8ED}"/>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07" name="CuadroTexto 3">
          <a:extLst>
            <a:ext uri="{FF2B5EF4-FFF2-40B4-BE49-F238E27FC236}">
              <a16:creationId xmlns:a16="http://schemas.microsoft.com/office/drawing/2014/main" id="{DE4A9DA8-33EB-4189-873A-3A231D5CF7CA}"/>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408" name="CuadroTexto 4">
          <a:extLst>
            <a:ext uri="{FF2B5EF4-FFF2-40B4-BE49-F238E27FC236}">
              <a16:creationId xmlns:a16="http://schemas.microsoft.com/office/drawing/2014/main" id="{79F82654-1B2A-4951-8BCD-73128CAC2913}"/>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09" name="CuadroTexto 408">
          <a:extLst>
            <a:ext uri="{FF2B5EF4-FFF2-40B4-BE49-F238E27FC236}">
              <a16:creationId xmlns:a16="http://schemas.microsoft.com/office/drawing/2014/main" id="{3F93CE0B-6835-4C18-9978-567043953455}"/>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10" name="CuadroTexto 3">
          <a:extLst>
            <a:ext uri="{FF2B5EF4-FFF2-40B4-BE49-F238E27FC236}">
              <a16:creationId xmlns:a16="http://schemas.microsoft.com/office/drawing/2014/main" id="{96BCE9A4-102A-440B-B5FA-6DDD27B61D00}"/>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411" name="CuadroTexto 4">
          <a:extLst>
            <a:ext uri="{FF2B5EF4-FFF2-40B4-BE49-F238E27FC236}">
              <a16:creationId xmlns:a16="http://schemas.microsoft.com/office/drawing/2014/main" id="{4E2DDD53-AD45-4413-8FC1-68A823D51BE9}"/>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12" name="CuadroTexto 1">
          <a:extLst>
            <a:ext uri="{FF2B5EF4-FFF2-40B4-BE49-F238E27FC236}">
              <a16:creationId xmlns:a16="http://schemas.microsoft.com/office/drawing/2014/main" id="{CE34D784-D6A0-4697-AAF0-32EF4E6CAAC6}"/>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13" name="CuadroTexto 3">
          <a:extLst>
            <a:ext uri="{FF2B5EF4-FFF2-40B4-BE49-F238E27FC236}">
              <a16:creationId xmlns:a16="http://schemas.microsoft.com/office/drawing/2014/main" id="{43A5F2CA-6321-4F61-8D4C-D2330552D9B0}"/>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414" name="CuadroTexto 4">
          <a:extLst>
            <a:ext uri="{FF2B5EF4-FFF2-40B4-BE49-F238E27FC236}">
              <a16:creationId xmlns:a16="http://schemas.microsoft.com/office/drawing/2014/main" id="{B1579452-FF56-40F1-9C98-04070097F7A7}"/>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15" name="CuadroTexto 414">
          <a:extLst>
            <a:ext uri="{FF2B5EF4-FFF2-40B4-BE49-F238E27FC236}">
              <a16:creationId xmlns:a16="http://schemas.microsoft.com/office/drawing/2014/main" id="{67C62A4F-E26A-4A15-8806-9F924B0BF846}"/>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16" name="CuadroTexto 3">
          <a:extLst>
            <a:ext uri="{FF2B5EF4-FFF2-40B4-BE49-F238E27FC236}">
              <a16:creationId xmlns:a16="http://schemas.microsoft.com/office/drawing/2014/main" id="{99A3246B-59B5-4CCD-AE0A-BC9470ABC817}"/>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417" name="CuadroTexto 4">
          <a:extLst>
            <a:ext uri="{FF2B5EF4-FFF2-40B4-BE49-F238E27FC236}">
              <a16:creationId xmlns:a16="http://schemas.microsoft.com/office/drawing/2014/main" id="{6F06A575-7F34-4885-B631-6A1A55D86DB9}"/>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18" name="CuadroTexto 1">
          <a:extLst>
            <a:ext uri="{FF2B5EF4-FFF2-40B4-BE49-F238E27FC236}">
              <a16:creationId xmlns:a16="http://schemas.microsoft.com/office/drawing/2014/main" id="{E69F62A1-F44B-4E4C-96FD-AA317CF8AD53}"/>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19" name="CuadroTexto 3">
          <a:extLst>
            <a:ext uri="{FF2B5EF4-FFF2-40B4-BE49-F238E27FC236}">
              <a16:creationId xmlns:a16="http://schemas.microsoft.com/office/drawing/2014/main" id="{DE600CC9-AAB9-4807-AB1A-4578D5E00976}"/>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420" name="CuadroTexto 4">
          <a:extLst>
            <a:ext uri="{FF2B5EF4-FFF2-40B4-BE49-F238E27FC236}">
              <a16:creationId xmlns:a16="http://schemas.microsoft.com/office/drawing/2014/main" id="{3E12105E-165A-4E65-BA4F-4058C68F19C5}"/>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21" name="CuadroTexto 420">
          <a:extLst>
            <a:ext uri="{FF2B5EF4-FFF2-40B4-BE49-F238E27FC236}">
              <a16:creationId xmlns:a16="http://schemas.microsoft.com/office/drawing/2014/main" id="{66F92DB3-E2A2-45C5-A674-E5C73C6B6856}"/>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22" name="CuadroTexto 3">
          <a:extLst>
            <a:ext uri="{FF2B5EF4-FFF2-40B4-BE49-F238E27FC236}">
              <a16:creationId xmlns:a16="http://schemas.microsoft.com/office/drawing/2014/main" id="{31F97AA8-AA3A-4C96-AAAF-4C5B5E114D6F}"/>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423" name="CuadroTexto 4">
          <a:extLst>
            <a:ext uri="{FF2B5EF4-FFF2-40B4-BE49-F238E27FC236}">
              <a16:creationId xmlns:a16="http://schemas.microsoft.com/office/drawing/2014/main" id="{87854266-E971-433F-9414-76DB9458B3A0}"/>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24" name="CuadroTexto 1">
          <a:extLst>
            <a:ext uri="{FF2B5EF4-FFF2-40B4-BE49-F238E27FC236}">
              <a16:creationId xmlns:a16="http://schemas.microsoft.com/office/drawing/2014/main" id="{9838E470-0BBF-457B-BEF8-7359C040480A}"/>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25" name="CuadroTexto 3">
          <a:extLst>
            <a:ext uri="{FF2B5EF4-FFF2-40B4-BE49-F238E27FC236}">
              <a16:creationId xmlns:a16="http://schemas.microsoft.com/office/drawing/2014/main" id="{DF073975-E5DA-49B8-8C00-CF2A6422B256}"/>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426" name="CuadroTexto 4">
          <a:extLst>
            <a:ext uri="{FF2B5EF4-FFF2-40B4-BE49-F238E27FC236}">
              <a16:creationId xmlns:a16="http://schemas.microsoft.com/office/drawing/2014/main" id="{E892508B-5877-4122-8AC9-C1954F050531}"/>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27" name="CuadroTexto 426">
          <a:extLst>
            <a:ext uri="{FF2B5EF4-FFF2-40B4-BE49-F238E27FC236}">
              <a16:creationId xmlns:a16="http://schemas.microsoft.com/office/drawing/2014/main" id="{48F4E8DF-8224-4495-B3C4-CB20F7022FFC}"/>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28" name="CuadroTexto 3">
          <a:extLst>
            <a:ext uri="{FF2B5EF4-FFF2-40B4-BE49-F238E27FC236}">
              <a16:creationId xmlns:a16="http://schemas.microsoft.com/office/drawing/2014/main" id="{722E83AA-ADE1-4D19-83EA-C4846A750176}"/>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429" name="CuadroTexto 4">
          <a:extLst>
            <a:ext uri="{FF2B5EF4-FFF2-40B4-BE49-F238E27FC236}">
              <a16:creationId xmlns:a16="http://schemas.microsoft.com/office/drawing/2014/main" id="{DA6C2888-1D7C-47E7-A795-F62FE7C007FF}"/>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30" name="CuadroTexto 1">
          <a:extLst>
            <a:ext uri="{FF2B5EF4-FFF2-40B4-BE49-F238E27FC236}">
              <a16:creationId xmlns:a16="http://schemas.microsoft.com/office/drawing/2014/main" id="{BA45F767-5B74-454C-BBB4-D3A0AC50FF0E}"/>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31" name="CuadroTexto 3">
          <a:extLst>
            <a:ext uri="{FF2B5EF4-FFF2-40B4-BE49-F238E27FC236}">
              <a16:creationId xmlns:a16="http://schemas.microsoft.com/office/drawing/2014/main" id="{17E8368E-558E-4B67-B47C-B4CE52CB64DC}"/>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432" name="CuadroTexto 4">
          <a:extLst>
            <a:ext uri="{FF2B5EF4-FFF2-40B4-BE49-F238E27FC236}">
              <a16:creationId xmlns:a16="http://schemas.microsoft.com/office/drawing/2014/main" id="{566F6984-3E20-49B8-8667-01720B6D2480}"/>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33" name="CuadroTexto 432">
          <a:extLst>
            <a:ext uri="{FF2B5EF4-FFF2-40B4-BE49-F238E27FC236}">
              <a16:creationId xmlns:a16="http://schemas.microsoft.com/office/drawing/2014/main" id="{AA20E882-0A84-4DDF-8892-8EF7291CC060}"/>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34" name="CuadroTexto 3">
          <a:extLst>
            <a:ext uri="{FF2B5EF4-FFF2-40B4-BE49-F238E27FC236}">
              <a16:creationId xmlns:a16="http://schemas.microsoft.com/office/drawing/2014/main" id="{49CC13D1-565B-4628-84A9-876FA89D3611}"/>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435" name="CuadroTexto 4">
          <a:extLst>
            <a:ext uri="{FF2B5EF4-FFF2-40B4-BE49-F238E27FC236}">
              <a16:creationId xmlns:a16="http://schemas.microsoft.com/office/drawing/2014/main" id="{5459F72B-4D5E-4CFD-9FD4-99CB5D0FF93F}"/>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36" name="CuadroTexto 1">
          <a:extLst>
            <a:ext uri="{FF2B5EF4-FFF2-40B4-BE49-F238E27FC236}">
              <a16:creationId xmlns:a16="http://schemas.microsoft.com/office/drawing/2014/main" id="{7980765A-8E9B-4B7A-90FD-B071F431B3BB}"/>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37" name="CuadroTexto 3">
          <a:extLst>
            <a:ext uri="{FF2B5EF4-FFF2-40B4-BE49-F238E27FC236}">
              <a16:creationId xmlns:a16="http://schemas.microsoft.com/office/drawing/2014/main" id="{AAB4300F-49E9-42DC-B620-EA379F318E6D}"/>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438" name="CuadroTexto 4">
          <a:extLst>
            <a:ext uri="{FF2B5EF4-FFF2-40B4-BE49-F238E27FC236}">
              <a16:creationId xmlns:a16="http://schemas.microsoft.com/office/drawing/2014/main" id="{68FFC3E2-ECEE-4256-968B-9D842F374936}"/>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39" name="CuadroTexto 438">
          <a:extLst>
            <a:ext uri="{FF2B5EF4-FFF2-40B4-BE49-F238E27FC236}">
              <a16:creationId xmlns:a16="http://schemas.microsoft.com/office/drawing/2014/main" id="{65505BDE-8292-4E3B-832B-99F4335B94F5}"/>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40" name="CuadroTexto 3">
          <a:extLst>
            <a:ext uri="{FF2B5EF4-FFF2-40B4-BE49-F238E27FC236}">
              <a16:creationId xmlns:a16="http://schemas.microsoft.com/office/drawing/2014/main" id="{59C4D0BC-F90F-49BC-8175-648CE9E5D2CE}"/>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441" name="CuadroTexto 4">
          <a:extLst>
            <a:ext uri="{FF2B5EF4-FFF2-40B4-BE49-F238E27FC236}">
              <a16:creationId xmlns:a16="http://schemas.microsoft.com/office/drawing/2014/main" id="{F07DD5E7-9CF8-4EEC-BBB5-1A9D967D3DE8}"/>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42" name="CuadroTexto 1">
          <a:extLst>
            <a:ext uri="{FF2B5EF4-FFF2-40B4-BE49-F238E27FC236}">
              <a16:creationId xmlns:a16="http://schemas.microsoft.com/office/drawing/2014/main" id="{E6ECFC34-0F87-4E4C-A07E-D9A6FA1A6F87}"/>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43" name="CuadroTexto 3">
          <a:extLst>
            <a:ext uri="{FF2B5EF4-FFF2-40B4-BE49-F238E27FC236}">
              <a16:creationId xmlns:a16="http://schemas.microsoft.com/office/drawing/2014/main" id="{A13EC22E-EF22-4D05-8F1A-86208E3DB9F8}"/>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444" name="CuadroTexto 4">
          <a:extLst>
            <a:ext uri="{FF2B5EF4-FFF2-40B4-BE49-F238E27FC236}">
              <a16:creationId xmlns:a16="http://schemas.microsoft.com/office/drawing/2014/main" id="{19D5FCED-445C-4520-8CCA-EA31991B0DFB}"/>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45" name="CuadroTexto 444">
          <a:extLst>
            <a:ext uri="{FF2B5EF4-FFF2-40B4-BE49-F238E27FC236}">
              <a16:creationId xmlns:a16="http://schemas.microsoft.com/office/drawing/2014/main" id="{316BCD61-F82C-4AFD-B20A-615BB9C8C179}"/>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46" name="CuadroTexto 3">
          <a:extLst>
            <a:ext uri="{FF2B5EF4-FFF2-40B4-BE49-F238E27FC236}">
              <a16:creationId xmlns:a16="http://schemas.microsoft.com/office/drawing/2014/main" id="{DE385842-E062-4D6C-85C9-BAF71D18E47C}"/>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447" name="CuadroTexto 4">
          <a:extLst>
            <a:ext uri="{FF2B5EF4-FFF2-40B4-BE49-F238E27FC236}">
              <a16:creationId xmlns:a16="http://schemas.microsoft.com/office/drawing/2014/main" id="{785BC159-703B-481B-B5AB-93A2E83E48A4}"/>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48" name="CuadroTexto 1">
          <a:extLst>
            <a:ext uri="{FF2B5EF4-FFF2-40B4-BE49-F238E27FC236}">
              <a16:creationId xmlns:a16="http://schemas.microsoft.com/office/drawing/2014/main" id="{6B8662BF-FDAB-41C8-A544-6FC4328C92D3}"/>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49" name="CuadroTexto 3">
          <a:extLst>
            <a:ext uri="{FF2B5EF4-FFF2-40B4-BE49-F238E27FC236}">
              <a16:creationId xmlns:a16="http://schemas.microsoft.com/office/drawing/2014/main" id="{A584F6A0-3353-4AEE-BC1E-1108B928B157}"/>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450" name="CuadroTexto 4">
          <a:extLst>
            <a:ext uri="{FF2B5EF4-FFF2-40B4-BE49-F238E27FC236}">
              <a16:creationId xmlns:a16="http://schemas.microsoft.com/office/drawing/2014/main" id="{FD94D588-4A21-4ED7-BECF-21F08786395A}"/>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51" name="CuadroTexto 450">
          <a:extLst>
            <a:ext uri="{FF2B5EF4-FFF2-40B4-BE49-F238E27FC236}">
              <a16:creationId xmlns:a16="http://schemas.microsoft.com/office/drawing/2014/main" id="{2B89CFE7-B622-4AAB-B01D-FBA06190758D}"/>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52" name="CuadroTexto 3">
          <a:extLst>
            <a:ext uri="{FF2B5EF4-FFF2-40B4-BE49-F238E27FC236}">
              <a16:creationId xmlns:a16="http://schemas.microsoft.com/office/drawing/2014/main" id="{3C9E677B-15F9-4D1D-921B-26AB3DE5C05C}"/>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453" name="CuadroTexto 4">
          <a:extLst>
            <a:ext uri="{FF2B5EF4-FFF2-40B4-BE49-F238E27FC236}">
              <a16:creationId xmlns:a16="http://schemas.microsoft.com/office/drawing/2014/main" id="{EC109D72-C620-4FF2-BF72-DA9F96D48B01}"/>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54" name="CuadroTexto 1">
          <a:extLst>
            <a:ext uri="{FF2B5EF4-FFF2-40B4-BE49-F238E27FC236}">
              <a16:creationId xmlns:a16="http://schemas.microsoft.com/office/drawing/2014/main" id="{AEDB1958-3630-426F-85B4-E1E05F60BFC1}"/>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55" name="CuadroTexto 3">
          <a:extLst>
            <a:ext uri="{FF2B5EF4-FFF2-40B4-BE49-F238E27FC236}">
              <a16:creationId xmlns:a16="http://schemas.microsoft.com/office/drawing/2014/main" id="{6FEAC309-4260-4E03-9455-2F26E48B995C}"/>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456" name="CuadroTexto 4">
          <a:extLst>
            <a:ext uri="{FF2B5EF4-FFF2-40B4-BE49-F238E27FC236}">
              <a16:creationId xmlns:a16="http://schemas.microsoft.com/office/drawing/2014/main" id="{8C286FF0-5A60-40A5-9AF7-A64C9958200D}"/>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57" name="CuadroTexto 456">
          <a:extLst>
            <a:ext uri="{FF2B5EF4-FFF2-40B4-BE49-F238E27FC236}">
              <a16:creationId xmlns:a16="http://schemas.microsoft.com/office/drawing/2014/main" id="{C399B539-15B7-4826-9710-491246062718}"/>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58" name="CuadroTexto 3">
          <a:extLst>
            <a:ext uri="{FF2B5EF4-FFF2-40B4-BE49-F238E27FC236}">
              <a16:creationId xmlns:a16="http://schemas.microsoft.com/office/drawing/2014/main" id="{7BACA927-CBA5-4ED5-98E5-D670495C1F7F}"/>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459" name="CuadroTexto 4">
          <a:extLst>
            <a:ext uri="{FF2B5EF4-FFF2-40B4-BE49-F238E27FC236}">
              <a16:creationId xmlns:a16="http://schemas.microsoft.com/office/drawing/2014/main" id="{A7D389DF-4BBB-44B2-B091-953DCEFAF5FC}"/>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60" name="CuadroTexto 1">
          <a:extLst>
            <a:ext uri="{FF2B5EF4-FFF2-40B4-BE49-F238E27FC236}">
              <a16:creationId xmlns:a16="http://schemas.microsoft.com/office/drawing/2014/main" id="{CFBA8D24-89FF-4A0D-B415-E92407BEE944}"/>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61" name="CuadroTexto 3">
          <a:extLst>
            <a:ext uri="{FF2B5EF4-FFF2-40B4-BE49-F238E27FC236}">
              <a16:creationId xmlns:a16="http://schemas.microsoft.com/office/drawing/2014/main" id="{815CB121-B45F-4C06-AB26-B7FD8F75BCBC}"/>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462" name="CuadroTexto 4">
          <a:extLst>
            <a:ext uri="{FF2B5EF4-FFF2-40B4-BE49-F238E27FC236}">
              <a16:creationId xmlns:a16="http://schemas.microsoft.com/office/drawing/2014/main" id="{325E9920-F503-4B36-B43A-8EEF1886117C}"/>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63" name="CuadroTexto 462">
          <a:extLst>
            <a:ext uri="{FF2B5EF4-FFF2-40B4-BE49-F238E27FC236}">
              <a16:creationId xmlns:a16="http://schemas.microsoft.com/office/drawing/2014/main" id="{AEC65345-F4BC-434D-9806-07F79DFE8C7E}"/>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64" name="CuadroTexto 3">
          <a:extLst>
            <a:ext uri="{FF2B5EF4-FFF2-40B4-BE49-F238E27FC236}">
              <a16:creationId xmlns:a16="http://schemas.microsoft.com/office/drawing/2014/main" id="{74C8BCEC-7344-4DFB-BBF6-1456F2170FD3}"/>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465" name="CuadroTexto 4">
          <a:extLst>
            <a:ext uri="{FF2B5EF4-FFF2-40B4-BE49-F238E27FC236}">
              <a16:creationId xmlns:a16="http://schemas.microsoft.com/office/drawing/2014/main" id="{9A4C14ED-7D90-484A-B9D0-CABB7718F94B}"/>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66" name="CuadroTexto 1">
          <a:extLst>
            <a:ext uri="{FF2B5EF4-FFF2-40B4-BE49-F238E27FC236}">
              <a16:creationId xmlns:a16="http://schemas.microsoft.com/office/drawing/2014/main" id="{8DD709DC-7FF7-44F0-AB94-61E22DCD300D}"/>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67" name="CuadroTexto 3">
          <a:extLst>
            <a:ext uri="{FF2B5EF4-FFF2-40B4-BE49-F238E27FC236}">
              <a16:creationId xmlns:a16="http://schemas.microsoft.com/office/drawing/2014/main" id="{203D3462-E325-43D6-811F-B2ED0A33D308}"/>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468" name="CuadroTexto 4">
          <a:extLst>
            <a:ext uri="{FF2B5EF4-FFF2-40B4-BE49-F238E27FC236}">
              <a16:creationId xmlns:a16="http://schemas.microsoft.com/office/drawing/2014/main" id="{68DC4BEC-6226-4BAC-9272-B8D1AD3A6798}"/>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69" name="CuadroTexto 468">
          <a:extLst>
            <a:ext uri="{FF2B5EF4-FFF2-40B4-BE49-F238E27FC236}">
              <a16:creationId xmlns:a16="http://schemas.microsoft.com/office/drawing/2014/main" id="{0F3D192D-B4C1-4504-B6DB-D701D94A9436}"/>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70" name="CuadroTexto 3">
          <a:extLst>
            <a:ext uri="{FF2B5EF4-FFF2-40B4-BE49-F238E27FC236}">
              <a16:creationId xmlns:a16="http://schemas.microsoft.com/office/drawing/2014/main" id="{27674198-9927-44B5-9E33-F8E60017FB9A}"/>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471" name="CuadroTexto 4">
          <a:extLst>
            <a:ext uri="{FF2B5EF4-FFF2-40B4-BE49-F238E27FC236}">
              <a16:creationId xmlns:a16="http://schemas.microsoft.com/office/drawing/2014/main" id="{8943FF80-FAC0-4082-88B5-A5C9656BFD46}"/>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72" name="CuadroTexto 1">
          <a:extLst>
            <a:ext uri="{FF2B5EF4-FFF2-40B4-BE49-F238E27FC236}">
              <a16:creationId xmlns:a16="http://schemas.microsoft.com/office/drawing/2014/main" id="{5FA5AC78-FF26-4CC6-998E-07C253839B7F}"/>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73" name="CuadroTexto 3">
          <a:extLst>
            <a:ext uri="{FF2B5EF4-FFF2-40B4-BE49-F238E27FC236}">
              <a16:creationId xmlns:a16="http://schemas.microsoft.com/office/drawing/2014/main" id="{140DF9A8-3D4A-4768-ACF9-F308EDA087A7}"/>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474" name="CuadroTexto 4">
          <a:extLst>
            <a:ext uri="{FF2B5EF4-FFF2-40B4-BE49-F238E27FC236}">
              <a16:creationId xmlns:a16="http://schemas.microsoft.com/office/drawing/2014/main" id="{810376A2-41C7-4AA5-A41F-5E40A38AE502}"/>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75" name="CuadroTexto 474">
          <a:extLst>
            <a:ext uri="{FF2B5EF4-FFF2-40B4-BE49-F238E27FC236}">
              <a16:creationId xmlns:a16="http://schemas.microsoft.com/office/drawing/2014/main" id="{18A4FB1A-31DC-40B4-9E28-BA044B73EF67}"/>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76" name="CuadroTexto 3">
          <a:extLst>
            <a:ext uri="{FF2B5EF4-FFF2-40B4-BE49-F238E27FC236}">
              <a16:creationId xmlns:a16="http://schemas.microsoft.com/office/drawing/2014/main" id="{B858302E-5866-4FD3-9408-FD89E93CB178}"/>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477" name="CuadroTexto 4">
          <a:extLst>
            <a:ext uri="{FF2B5EF4-FFF2-40B4-BE49-F238E27FC236}">
              <a16:creationId xmlns:a16="http://schemas.microsoft.com/office/drawing/2014/main" id="{1D994990-7863-4AF7-8845-53D53D5783EA}"/>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78" name="CuadroTexto 1">
          <a:extLst>
            <a:ext uri="{FF2B5EF4-FFF2-40B4-BE49-F238E27FC236}">
              <a16:creationId xmlns:a16="http://schemas.microsoft.com/office/drawing/2014/main" id="{1E4EECAF-C5EB-419D-B1AF-502633C09D41}"/>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79" name="CuadroTexto 3">
          <a:extLst>
            <a:ext uri="{FF2B5EF4-FFF2-40B4-BE49-F238E27FC236}">
              <a16:creationId xmlns:a16="http://schemas.microsoft.com/office/drawing/2014/main" id="{DE86D612-0E80-4627-ACE7-1455927805AB}"/>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480" name="CuadroTexto 4">
          <a:extLst>
            <a:ext uri="{FF2B5EF4-FFF2-40B4-BE49-F238E27FC236}">
              <a16:creationId xmlns:a16="http://schemas.microsoft.com/office/drawing/2014/main" id="{10B7BD21-530E-40A5-A5D4-EB6F6E353574}"/>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81" name="CuadroTexto 480">
          <a:extLst>
            <a:ext uri="{FF2B5EF4-FFF2-40B4-BE49-F238E27FC236}">
              <a16:creationId xmlns:a16="http://schemas.microsoft.com/office/drawing/2014/main" id="{845C7917-3CAF-4D1E-A1B3-E2E19F69D88D}"/>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82" name="CuadroTexto 3">
          <a:extLst>
            <a:ext uri="{FF2B5EF4-FFF2-40B4-BE49-F238E27FC236}">
              <a16:creationId xmlns:a16="http://schemas.microsoft.com/office/drawing/2014/main" id="{0FB6574C-8C1D-412E-8C0E-AE74021C7F20}"/>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483" name="CuadroTexto 4">
          <a:extLst>
            <a:ext uri="{FF2B5EF4-FFF2-40B4-BE49-F238E27FC236}">
              <a16:creationId xmlns:a16="http://schemas.microsoft.com/office/drawing/2014/main" id="{3E01E399-AEDB-4923-B89F-8C2518FC5690}"/>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84" name="CuadroTexto 1">
          <a:extLst>
            <a:ext uri="{FF2B5EF4-FFF2-40B4-BE49-F238E27FC236}">
              <a16:creationId xmlns:a16="http://schemas.microsoft.com/office/drawing/2014/main" id="{44D1CDEA-AAB3-40DE-92D4-7B7ED757AB3E}"/>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85" name="CuadroTexto 3">
          <a:extLst>
            <a:ext uri="{FF2B5EF4-FFF2-40B4-BE49-F238E27FC236}">
              <a16:creationId xmlns:a16="http://schemas.microsoft.com/office/drawing/2014/main" id="{5AA6B020-C278-4543-A561-AC808562F071}"/>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486" name="CuadroTexto 4">
          <a:extLst>
            <a:ext uri="{FF2B5EF4-FFF2-40B4-BE49-F238E27FC236}">
              <a16:creationId xmlns:a16="http://schemas.microsoft.com/office/drawing/2014/main" id="{AE00A425-8FB8-4519-8A3E-CD0617C7AD69}"/>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87" name="CuadroTexto 486">
          <a:extLst>
            <a:ext uri="{FF2B5EF4-FFF2-40B4-BE49-F238E27FC236}">
              <a16:creationId xmlns:a16="http://schemas.microsoft.com/office/drawing/2014/main" id="{269E1BFE-44BA-442D-90B8-088FBB1B1139}"/>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88" name="CuadroTexto 3">
          <a:extLst>
            <a:ext uri="{FF2B5EF4-FFF2-40B4-BE49-F238E27FC236}">
              <a16:creationId xmlns:a16="http://schemas.microsoft.com/office/drawing/2014/main" id="{546A12CF-F8DD-4D56-9430-0D41E605357E}"/>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489" name="CuadroTexto 4">
          <a:extLst>
            <a:ext uri="{FF2B5EF4-FFF2-40B4-BE49-F238E27FC236}">
              <a16:creationId xmlns:a16="http://schemas.microsoft.com/office/drawing/2014/main" id="{5CC3D434-59A6-41BA-9B46-03716D81EF35}"/>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90" name="CuadroTexto 1">
          <a:extLst>
            <a:ext uri="{FF2B5EF4-FFF2-40B4-BE49-F238E27FC236}">
              <a16:creationId xmlns:a16="http://schemas.microsoft.com/office/drawing/2014/main" id="{7119DB46-3F72-4441-B22A-2581FA449BEC}"/>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5</xdr:row>
      <xdr:rowOff>0</xdr:rowOff>
    </xdr:from>
    <xdr:ext cx="65" cy="172227"/>
    <xdr:sp macro="" textlink="">
      <xdr:nvSpPr>
        <xdr:cNvPr id="491" name="CuadroTexto 3">
          <a:extLst>
            <a:ext uri="{FF2B5EF4-FFF2-40B4-BE49-F238E27FC236}">
              <a16:creationId xmlns:a16="http://schemas.microsoft.com/office/drawing/2014/main" id="{D23E8A51-343E-4D7E-82EB-A11563332AF7}"/>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5</xdr:row>
      <xdr:rowOff>0</xdr:rowOff>
    </xdr:from>
    <xdr:ext cx="65" cy="172227"/>
    <xdr:sp macro="" textlink="">
      <xdr:nvSpPr>
        <xdr:cNvPr id="492" name="CuadroTexto 4">
          <a:extLst>
            <a:ext uri="{FF2B5EF4-FFF2-40B4-BE49-F238E27FC236}">
              <a16:creationId xmlns:a16="http://schemas.microsoft.com/office/drawing/2014/main" id="{C6FA62BE-48AA-4054-BFF0-5D81B802E4EB}"/>
            </a:ext>
          </a:extLst>
        </xdr:cNvPr>
        <xdr:cNvSpPr txBox="1"/>
      </xdr:nvSpPr>
      <xdr:spPr>
        <a:xfrm>
          <a:off x="18291572" y="1905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93" name="CuadroTexto 492">
          <a:extLst>
            <a:ext uri="{FF2B5EF4-FFF2-40B4-BE49-F238E27FC236}">
              <a16:creationId xmlns:a16="http://schemas.microsoft.com/office/drawing/2014/main" id="{D8EEBEF4-E136-4412-9CB9-C34E71B26511}"/>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1203722</xdr:colOff>
      <xdr:row>10</xdr:row>
      <xdr:rowOff>0</xdr:rowOff>
    </xdr:from>
    <xdr:ext cx="65" cy="172227"/>
    <xdr:sp macro="" textlink="">
      <xdr:nvSpPr>
        <xdr:cNvPr id="494" name="CuadroTexto 3">
          <a:extLst>
            <a:ext uri="{FF2B5EF4-FFF2-40B4-BE49-F238E27FC236}">
              <a16:creationId xmlns:a16="http://schemas.microsoft.com/office/drawing/2014/main" id="{67E049B6-927B-474F-BAC3-DAC47112D8CE}"/>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oneCellAnchor>
    <xdr:from>
      <xdr:col>17</xdr:col>
      <xdr:colOff>2346722</xdr:colOff>
      <xdr:row>10</xdr:row>
      <xdr:rowOff>0</xdr:rowOff>
    </xdr:from>
    <xdr:ext cx="65" cy="172227"/>
    <xdr:sp macro="" textlink="">
      <xdr:nvSpPr>
        <xdr:cNvPr id="495" name="CuadroTexto 4">
          <a:extLst>
            <a:ext uri="{FF2B5EF4-FFF2-40B4-BE49-F238E27FC236}">
              <a16:creationId xmlns:a16="http://schemas.microsoft.com/office/drawing/2014/main" id="{88BBB32D-C2D7-4ED7-8B04-0D6159FDC1E4}"/>
            </a:ext>
          </a:extLst>
        </xdr:cNvPr>
        <xdr:cNvSpPr txBox="1"/>
      </xdr:nvSpPr>
      <xdr:spPr>
        <a:xfrm>
          <a:off x="18291572" y="11430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CO" sz="1100"/>
        </a:p>
      </xdr:txBody>
    </xdr:sp>
    <xdr:clientData/>
  </xdr:oneCellAnchor>
  <xdr:twoCellAnchor editAs="oneCell">
    <xdr:from>
      <xdr:col>0</xdr:col>
      <xdr:colOff>28576</xdr:colOff>
      <xdr:row>0</xdr:row>
      <xdr:rowOff>66675</xdr:rowOff>
    </xdr:from>
    <xdr:to>
      <xdr:col>3</xdr:col>
      <xdr:colOff>775607</xdr:colOff>
      <xdr:row>2</xdr:row>
      <xdr:rowOff>367393</xdr:rowOff>
    </xdr:to>
    <xdr:pic>
      <xdr:nvPicPr>
        <xdr:cNvPr id="496" name="Imagen 495" descr="https://intranetmen.mineducacion.gov.co/comunidades/oac/SiteAssets/Imagen%20institucional%202018/Logo%20Mineducación.png">
          <a:extLst>
            <a:ext uri="{FF2B5EF4-FFF2-40B4-BE49-F238E27FC236}">
              <a16:creationId xmlns:a16="http://schemas.microsoft.com/office/drawing/2014/main" id="{1CA0E471-DCCE-422F-BCA3-D5BCF2B8B2B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6" y="66675"/>
          <a:ext cx="4665888" cy="138928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educaciongovco.sharepoint.com/Users/User/OneDrive%20-%20mineducacion.gov.co/Planeaci&#243;n%20MEN/2020/OAPF/PAI/Anexo%20presupuestal%20final%20OAP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educaciongovco.sharepoint.com/sites/SEGUIMIENTOPAI2020-VICEES/Documentos%20compartidos/VICE%20ES/DIR%20FOMENTO%20ES/PAI%20Direcci&#243;n%20Fomento%20ES-%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_Desp3 Proyectos"/>
      <sheetName val="Listas_Desp2"/>
      <sheetName val="Hoja1"/>
      <sheetName val="Instructivo"/>
      <sheetName val="Hoja4"/>
      <sheetName val="Anexo presupuestal PAI 2020"/>
      <sheetName val="Listas_Desp3"/>
      <sheetName val="Hoja2"/>
      <sheetName val="Listas_Desp1"/>
      <sheetName val="Datos"/>
    </sheetNames>
    <sheetDataSet>
      <sheetData sheetId="0" refreshError="1"/>
      <sheetData sheetId="1" refreshError="1"/>
      <sheetData sheetId="2" refreshError="1"/>
      <sheetData sheetId="3"/>
      <sheetData sheetId="4">
        <row r="1">
          <cell r="A1" t="str">
            <v>PROYECTO</v>
          </cell>
        </row>
      </sheetData>
      <sheetData sheetId="5"/>
      <sheetData sheetId="6">
        <row r="1">
          <cell r="A1" t="str">
            <v>PROYECTO</v>
          </cell>
          <cell r="B1" t="str">
            <v>IMPLEMENTACIÓN DEL PROGRAMA DE ALIMENTACIÓN ESCOLAR EN COLOMBIA NACIONAL</v>
          </cell>
          <cell r="C1" t="str">
            <v>CONSTRUCCIÓN , MEJORAMIENTO Y DOTACIÓN DE ESPACIOS DE APRENDIZAJE PARA PRESTACIÓN DEL SERVICIO EDUCATIVO E IMPLEMENTACIÓN DE ESTRATEGIAS DE CALIDAD Y COBERTURA   NACIONAL</v>
          </cell>
          <cell r="D1" t="str">
            <v>FORTALECIMIENTO DE LAS CONDICIONES PARA EL LOGRO DE TRAYECTORIAS EDUCATIVAS COMPLETAS QUE CONTRIBUYAN AL DESARROLLO INTEGRAL EN LA EDUCACIÓN INICIAL, PREESCOLAR, BÁSICA Y MEDIA. NACIONAL</v>
          </cell>
          <cell r="E1" t="str">
            <v>IMPLEMENTACIÓN DE ESTRATEGIAS EDUCATIVAS INTEGRALES, PERTINENTES Y DE CALIDAD EN ZONAS RURALES. NACIONAL</v>
          </cell>
          <cell r="F1" t="str">
            <v>FORTALECIMIENTO A LA GESTIÓN TERRITORIAL DE LA EDUCACIÓN INICIAL, PREESCOLAR, BÁSICA Y MEDIA. NACIONAL</v>
          </cell>
          <cell r="G1" t="str">
            <v>AMPLIACIÓN DE MECANISMOS DE FOMENTO DE LA EDUCACIÓN SUPERIOR NACIONAL SUPERIOR EN COLOMBIA NACIONAL</v>
          </cell>
          <cell r="H1" t="str">
            <v>APOYO PARA FOMENTAR EL ACCESO CON CALIDAD A LA EDUCACIÓN SUPERIOR A TRAVÉS DE INCENTIVOS A LA DEMANDA EN COLOMBIA NACIONAL</v>
          </cell>
          <cell r="I1" t="str">
            <v>DESARROLLO DE LAS CAPACIDADES DE PLANEACIÓN Y GESTIÓN INSTITUCIONALES Y SECTORIALES</v>
          </cell>
          <cell r="J1" t="str">
            <v>INCREMENTO DE LA CALIDAD EN LA PRESTACIÓN DEL SERVICIO PÚBLICO DE EDUCACIÓN SUPERIOR EN COLOMBIA. NACIONAL</v>
          </cell>
        </row>
        <row r="2">
          <cell r="A2" t="str">
            <v>BPIN</v>
          </cell>
          <cell r="B2" t="str">
            <v>2017011000288</v>
          </cell>
          <cell r="C2" t="str">
            <v>2018011001145</v>
          </cell>
          <cell r="D2" t="str">
            <v>2019011000178</v>
          </cell>
          <cell r="E2" t="str">
            <v>2019011000157</v>
          </cell>
          <cell r="F2" t="str">
            <v>2018011001030</v>
          </cell>
          <cell r="G2" t="str">
            <v>2018011001024</v>
          </cell>
          <cell r="H2" t="str">
            <v xml:space="preserve">2018011001144  </v>
          </cell>
          <cell r="I2" t="str">
            <v>2019011000177</v>
          </cell>
          <cell r="J2" t="str">
            <v>2018011001032</v>
          </cell>
        </row>
        <row r="3">
          <cell r="A3" t="str">
            <v>COD_PPTAL</v>
          </cell>
          <cell r="B3" t="str">
            <v>C-2201-0700-9</v>
          </cell>
          <cell r="C3" t="str">
            <v>C-2201-0700-16</v>
          </cell>
          <cell r="D3" t="str">
            <v>C-2201-0700-18</v>
          </cell>
          <cell r="E3" t="str">
            <v>C-2201-0700-19</v>
          </cell>
          <cell r="F3" t="str">
            <v>C-2201-0700-12</v>
          </cell>
          <cell r="G3" t="str">
            <v>C-2202-0700-45</v>
          </cell>
          <cell r="H3" t="str">
            <v>C-2202-0700-47</v>
          </cell>
          <cell r="I3" t="str">
            <v>C-2299-0700-10</v>
          </cell>
          <cell r="J3" t="str">
            <v>C-2202-0700-32</v>
          </cell>
        </row>
        <row r="4">
          <cell r="A4" t="str">
            <v>APROPIACION</v>
          </cell>
          <cell r="B4">
            <v>1058000000000</v>
          </cell>
          <cell r="C4">
            <v>343056686667</v>
          </cell>
          <cell r="D4">
            <v>230000000000</v>
          </cell>
          <cell r="E4">
            <v>56942931336</v>
          </cell>
          <cell r="F4">
            <v>17910639331</v>
          </cell>
          <cell r="G4">
            <v>37816890860</v>
          </cell>
          <cell r="H4">
            <v>1636827297483</v>
          </cell>
          <cell r="I4">
            <v>34635038585</v>
          </cell>
          <cell r="J4">
            <v>25205825200</v>
          </cell>
        </row>
        <row r="5">
          <cell r="B5" t="str">
            <v>PUNO</v>
          </cell>
          <cell r="C5" t="str">
            <v>PDOS</v>
          </cell>
          <cell r="D5" t="str">
            <v>PTRES</v>
          </cell>
          <cell r="E5" t="str">
            <v>PCUATRO</v>
          </cell>
          <cell r="F5" t="str">
            <v>PCINCO</v>
          </cell>
          <cell r="G5" t="str">
            <v>PSEIS</v>
          </cell>
          <cell r="H5" t="str">
            <v>PSIETE</v>
          </cell>
          <cell r="I5" t="str">
            <v>POCHO</v>
          </cell>
          <cell r="J5" t="str">
            <v>PNUEVE</v>
          </cell>
        </row>
      </sheetData>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Indicadores"/>
      <sheetName val="Hitos"/>
      <sheetName val="PAI Dirección Fomento ES- 2020"/>
    </sheetNames>
    <sheetDataSet>
      <sheetData sheetId="0" refreshError="1"/>
      <sheetData sheetId="1"/>
      <sheetData sheetId="2" refreshError="1"/>
      <sheetData sheetId="3" refreshError="1"/>
    </sheetDataSet>
  </externalBook>
</externalLink>
</file>

<file path=xl/persons/person.xml><?xml version="1.0" encoding="utf-8"?>
<personList xmlns="http://schemas.microsoft.com/office/spreadsheetml/2018/threadedcomments" xmlns:x="http://schemas.openxmlformats.org/spreadsheetml/2006/main">
  <person displayName="Alberto  Zambrano Guerrero" id="{2F4A407F-2DDC-4F85-94CB-191620C3378A}" userId="S::alzambrano@mineducacion.gov.co::4df478af-7f6e-438e-b15c-183ab53a2cda"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E7D26C9-595C-442A-9C52-E2A5F5B764AA}" name="Tabla13" displayName="Tabla13" ref="A5:BB310" totalsRowShown="0" headerRowDxfId="7" dataDxfId="6" dataCellStyle="Porcentaje">
  <tableColumns count="54">
    <tableColumn id="1" xr3:uid="{34012F84-65AD-4330-B458-89F0AEF3BB65}" name="Despacho"/>
    <tableColumn id="2" xr3:uid="{6B19CA10-8AD5-44A8-97FB-82E9067B20D8}" name="Dimensión MIPG"/>
    <tableColumn id="3" xr3:uid="{4CD80DBE-F263-4F7A-A949-876453C8DC05}" name="Objetivo del SIG"/>
    <tableColumn id="4" xr3:uid="{85AAC9CD-1D84-4F68-9FE8-29082AAF309F}" name="Dirección"/>
    <tableColumn id="5" xr3:uid="{A05A369A-E82F-4436-980F-00483F829430}" name="Subdirección"/>
    <tableColumn id="6" xr3:uid="{275F86C0-A129-4B8A-B7F5-C9352FE91792}" name="Meta Objetivos de Desarrollo Sostenible - ODS" dataDxfId="5"/>
    <tableColumn id="7" xr3:uid="{D6264264-307E-455A-9D14-2C733CB39AA3}" name="Objetivo del PND"/>
    <tableColumn id="8" xr3:uid="{72801847-1CA4-42B2-A8DF-F31E7D16D381}" name="Objetivo del Plan Sectorial"/>
    <tableColumn id="10" xr3:uid="{22343285-D6D9-486D-BBD6-337C0B91B6D8}" name="Estrategia del Plan Sectorial"/>
    <tableColumn id="11" xr3:uid="{E7FB19D6-D70D-4613-8124-A412D2BC52DC}" name="Acción Estratégica del Plan Sectorial"/>
    <tableColumn id="16" xr3:uid="{E554B857-13AA-4874-B0A9-6D5674CA27D2}" name="ID Indicador"/>
    <tableColumn id="17" xr3:uid="{AA84144A-65CB-46BD-8692-EFBE345A926B}" name="Indicador"/>
    <tableColumn id="18" xr3:uid="{84913968-E045-452B-BB76-67A73DA26631}" name="Origen"/>
    <tableColumn id="19" xr3:uid="{587BB073-A116-4886-97FB-8AD4DC4D8A1F}" name="Plan Sectorial"/>
    <tableColumn id="20" xr3:uid="{9590A631-D533-4BB4-8211-E50F571C6D06}" name="CONPES"/>
    <tableColumn id="21" xr3:uid="{E144B3EC-5F85-4FFD-990A-99159838F826}" name="Indígenas"/>
    <tableColumn id="22" xr3:uid="{7B06E62F-8F55-4358-8BFD-0EEB406B5CED}" name="NARP"/>
    <tableColumn id="23" xr3:uid="{2E5A38C2-9263-4A7C-B218-9281188DFFCE}" name="Rrom"/>
    <tableColumn id="24" xr3:uid="{6C8F6B6C-893F-4BBD-8A67-816588FA9C27}" name="Equidad de Mujer"/>
    <tableColumn id="25" xr3:uid="{0E9D3CF3-53DE-4C11-A819-F6F85C19873D}" name="Víctimas"/>
    <tableColumn id="26" xr3:uid="{C8065E6E-ACA8-4EF9-AB8A-F43BBC774621}" name="Discapacidad"/>
    <tableColumn id="27" xr3:uid="{FC29D12A-CBE3-45E9-9E5A-97A47281A18F}" name="TIC"/>
    <tableColumn id="28" xr3:uid="{FFEB9F1A-F411-48AE-8ABC-1B1456EC3C05}" name="CTeI"/>
    <tableColumn id="29" xr3:uid="{58387850-9CCC-43B8-8D3F-4698A13FF4CE}" name="Pactos Territoriales "/>
    <tableColumn id="30" xr3:uid="{0EC63DDF-7908-47D6-8824-049A00BEB582}" name="Construyendo País"/>
    <tableColumn id="31" xr3:uid="{A2D1EF1E-1BE5-4C02-85CF-82DDEF1942A7}" name="Acuerdos Sindicales"/>
    <tableColumn id="32" xr3:uid="{9E31299B-3A6F-4590-BA2F-43790A44A48F}" name="Acuerdos con estudiantes ES"/>
    <tableColumn id="33" xr3:uid="{A4653721-5582-4C87-87CA-252B9E4C1C8A}" name="Tipo"/>
    <tableColumn id="34" xr3:uid="{975B61B4-9158-4E77-94D5-7AE5DA7AB35F}" name="Periodicidad"/>
    <tableColumn id="35" xr3:uid="{5B64B30A-9EC7-4A5E-9346-841546D560D5}" name="Tipo de acumulación"/>
    <tableColumn id="36" xr3:uid="{5F19BE96-1E00-4223-A569-8873473DE20A}" name="Unidad de medida"/>
    <tableColumn id="37" xr3:uid="{A24EA173-088B-474B-9724-290833627780}" name="Fórmula de cálculo"/>
    <tableColumn id="38" xr3:uid="{492C5B3C-BD98-44E5-A16D-4BE32C7E8754}" name="Medio de verificación"/>
    <tableColumn id="39" xr3:uid="{D131A595-260C-4BA5-A25A-83D3B067D3AD}" name="Línea Base 2018"/>
    <tableColumn id="40" xr3:uid="{BF8AC21F-CC59-4A3D-BC80-A768D721A3D2}" name="Meta 2019"/>
    <tableColumn id="41" xr3:uid="{035AD8AE-7C6A-462D-8A80-8645DC5F4B6A}" name="Meta 2020"/>
    <tableColumn id="42" xr3:uid="{86819F4B-2F3C-4B2E-93FC-482D4CD15B21}" name="Meta 2021"/>
    <tableColumn id="43" xr3:uid="{1EB8C7A9-F569-47AB-AA74-4F5D2DAF7D5A}" name="Meta 2022"/>
    <tableColumn id="44" xr3:uid="{1E586810-2717-4C9B-82EF-77267969E8E9}" name="Meta cuatrenio"/>
    <tableColumn id="45" xr3:uid="{DAF4114B-9A84-479D-8EA2-19F55009170C}" name="Avance 2019"/>
    <tableColumn id="46" xr3:uid="{0C4B1031-1E84-4479-B9BB-6E100C018D46}" name="Rezago meta  2019"/>
    <tableColumn id="47" xr3:uid="{2D473637-10CE-4EF4-9474-DAF85F29BE33}" name="Meta 2020 seguimiento"/>
    <tableColumn id="48" xr3:uid="{A274989B-8D64-4F8D-9832-A3E54218EACD}" name="Meta enero" dataDxfId="4"/>
    <tableColumn id="55" xr3:uid="{C93FFFE1-CB20-432F-A5DD-636B98C2B8FE}" name="Meta febrero"/>
    <tableColumn id="62" xr3:uid="{FA8327B6-5E99-4859-B3B8-F793A76FFE32}" name="Meta marzo" dataDxfId="3"/>
    <tableColumn id="69" xr3:uid="{7E0CE86F-7256-4E03-97F4-3536EAEFEA5E}" name="Meta abril" dataDxfId="2"/>
    <tableColumn id="76" xr3:uid="{C2D5895F-5BA4-4F05-8322-14EA51380CEA}" name="Meta mayo" dataDxfId="1"/>
    <tableColumn id="83" xr3:uid="{14525160-606E-4F1D-8080-622B973ACA8F}" name="Meta junio"/>
    <tableColumn id="90" xr3:uid="{76F66D16-3F47-46A7-A70A-7D538292A856}" name="Meta julio"/>
    <tableColumn id="97" xr3:uid="{34B80D1E-0028-424D-AB0C-566F762F6825}" name="Meta agosto"/>
    <tableColumn id="104" xr3:uid="{A15299C1-9497-4A64-8D29-6B53AD9A5D9A}" name="Meta septiembre"/>
    <tableColumn id="111" xr3:uid="{5E80420F-B8A7-4C85-BC6B-379669B7781A}" name="Meta octubre"/>
    <tableColumn id="118" xr3:uid="{75993F79-9687-4E90-B745-AB6BB9BE8D9A}" name="Meta noviembre"/>
    <tableColumn id="125" xr3:uid="{A5D5D4A1-2956-4209-B46B-976E18A4F739}" name="Meta diciembre"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N40" dT="2020-06-17T15:11:36.22" personId="{2F4A407F-2DDC-4F85-94CB-191620C3378A}" id="{19D1621A-579E-4267-8B49-C872827CA8C5}">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D0D70-5502-4227-8795-191A1FE07FFC}">
  <sheetPr>
    <tabColor rgb="FF00B0F0"/>
  </sheetPr>
  <dimension ref="A1:BD320"/>
  <sheetViews>
    <sheetView tabSelected="1" zoomScale="70" zoomScaleNormal="70" workbookViewId="0">
      <selection activeCell="D6" sqref="D6"/>
    </sheetView>
  </sheetViews>
  <sheetFormatPr baseColWidth="10" defaultColWidth="11.42578125" defaultRowHeight="15" x14ac:dyDescent="0.25"/>
  <cols>
    <col min="1" max="1" width="16" style="2" customWidth="1"/>
    <col min="2" max="3" width="21.42578125" customWidth="1"/>
    <col min="4" max="4" width="29.85546875" customWidth="1"/>
    <col min="5" max="5" width="23.28515625" style="2" customWidth="1"/>
    <col min="6" max="6" width="29.42578125" style="2" customWidth="1"/>
    <col min="7" max="7" width="29" customWidth="1"/>
    <col min="8" max="8" width="35.7109375" customWidth="1"/>
    <col min="9" max="10" width="21.28515625" customWidth="1"/>
    <col min="11" max="11" width="14.7109375" style="2" customWidth="1"/>
    <col min="12" max="12" width="44.28515625" customWidth="1"/>
    <col min="13" max="13" width="17.28515625" customWidth="1"/>
    <col min="14" max="14" width="16.140625" customWidth="1"/>
    <col min="15" max="18" width="14.28515625" customWidth="1"/>
    <col min="19" max="19" width="20" customWidth="1"/>
    <col min="20" max="20" width="14.28515625" customWidth="1"/>
    <col min="21" max="21" width="15.42578125" customWidth="1"/>
    <col min="22" max="23" width="14.28515625" customWidth="1"/>
    <col min="24" max="24" width="21.85546875" customWidth="1"/>
    <col min="25" max="25" width="20.42578125" customWidth="1"/>
    <col min="26" max="26" width="22" customWidth="1"/>
    <col min="27" max="27" width="30" customWidth="1"/>
    <col min="28" max="28" width="14.28515625" customWidth="1"/>
    <col min="29" max="29" width="15.28515625" customWidth="1"/>
    <col min="30" max="30" width="22.7109375" customWidth="1"/>
    <col min="31" max="31" width="20.42578125" customWidth="1"/>
    <col min="32" max="32" width="42.85546875" customWidth="1"/>
    <col min="33" max="33" width="23.85546875" customWidth="1"/>
    <col min="34" max="34" width="18.42578125" customWidth="1"/>
    <col min="35" max="38" width="18.28515625" customWidth="1"/>
    <col min="39" max="39" width="22.42578125" customWidth="1"/>
    <col min="40" max="40" width="20.140625" customWidth="1"/>
    <col min="41" max="41" width="20.85546875" customWidth="1"/>
    <col min="42" max="42" width="25.85546875" customWidth="1"/>
    <col min="43" max="43" width="14.42578125" customWidth="1"/>
    <col min="44" max="44" width="13.42578125" customWidth="1"/>
    <col min="45" max="45" width="12.85546875" customWidth="1"/>
    <col min="46" max="46" width="17.42578125" customWidth="1"/>
    <col min="47" max="47" width="14.140625" customWidth="1"/>
    <col min="48" max="48" width="18.28515625" customWidth="1"/>
    <col min="49" max="49" width="17.28515625" customWidth="1"/>
    <col min="50" max="51" width="19.85546875" customWidth="1"/>
    <col min="52" max="52" width="16.28515625" style="2" customWidth="1"/>
    <col min="53" max="53" width="14.7109375" customWidth="1"/>
    <col min="54" max="54" width="15" customWidth="1"/>
    <col min="55" max="16384" width="11.42578125" style="1"/>
  </cols>
  <sheetData>
    <row r="1" spans="1:54" customFormat="1" ht="33.75" customHeight="1" x14ac:dyDescent="0.25">
      <c r="A1" s="204"/>
      <c r="B1" s="210" t="s">
        <v>1062</v>
      </c>
      <c r="C1" s="210"/>
      <c r="D1" s="210"/>
      <c r="E1" s="210"/>
      <c r="F1" s="210"/>
      <c r="G1" s="210"/>
      <c r="H1" s="210"/>
      <c r="I1" s="210"/>
      <c r="J1" s="210"/>
      <c r="K1" s="210"/>
      <c r="L1" s="210"/>
      <c r="M1" s="210"/>
      <c r="N1" s="210"/>
      <c r="O1" s="210"/>
      <c r="P1" s="210"/>
      <c r="Q1" s="205"/>
    </row>
    <row r="2" spans="1:54" customFormat="1" ht="51" customHeight="1" x14ac:dyDescent="0.25">
      <c r="A2" s="206"/>
      <c r="B2" s="210"/>
      <c r="C2" s="210"/>
      <c r="D2" s="210"/>
      <c r="E2" s="210"/>
      <c r="F2" s="210"/>
      <c r="G2" s="210"/>
      <c r="H2" s="210"/>
      <c r="I2" s="210"/>
      <c r="J2" s="210"/>
      <c r="K2" s="210"/>
      <c r="L2" s="210"/>
      <c r="M2" s="210"/>
      <c r="N2" s="210"/>
      <c r="O2" s="210"/>
      <c r="P2" s="210"/>
      <c r="Q2" s="1"/>
      <c r="Y2" s="207"/>
      <c r="Z2" s="208"/>
      <c r="AA2" s="208"/>
    </row>
    <row r="3" spans="1:54" customFormat="1" ht="51" customHeight="1" x14ac:dyDescent="0.25">
      <c r="A3" s="205"/>
      <c r="B3" s="209"/>
      <c r="C3" s="209"/>
      <c r="D3" s="209"/>
      <c r="E3" s="209"/>
      <c r="F3" s="209"/>
      <c r="G3" s="209"/>
      <c r="H3" s="209"/>
      <c r="I3" s="209"/>
      <c r="J3" s="209"/>
      <c r="K3" s="209"/>
      <c r="L3" s="209"/>
      <c r="M3" s="209"/>
      <c r="N3" s="209"/>
      <c r="O3" s="209"/>
      <c r="P3" s="209"/>
      <c r="Q3" s="1"/>
      <c r="Y3" s="207"/>
      <c r="Z3" s="208"/>
      <c r="AA3" s="208"/>
    </row>
    <row r="4" spans="1:54" ht="16.5" thickBot="1" x14ac:dyDescent="0.3">
      <c r="N4" s="211" t="s">
        <v>1063</v>
      </c>
      <c r="O4" s="212"/>
      <c r="P4" s="212"/>
      <c r="Q4" s="212"/>
      <c r="R4" s="212"/>
      <c r="S4" s="212"/>
      <c r="T4" s="212"/>
      <c r="U4" s="212"/>
      <c r="V4" s="212"/>
      <c r="W4" s="212"/>
      <c r="X4" s="212"/>
      <c r="Y4" s="212"/>
      <c r="Z4" s="212"/>
      <c r="AA4" s="213"/>
    </row>
    <row r="5" spans="1:54" s="195" customFormat="1" ht="61.5" customHeight="1" x14ac:dyDescent="0.25">
      <c r="A5" s="202" t="s">
        <v>1061</v>
      </c>
      <c r="B5" s="202" t="s">
        <v>1060</v>
      </c>
      <c r="C5" s="202" t="s">
        <v>1059</v>
      </c>
      <c r="D5" s="202" t="s">
        <v>1058</v>
      </c>
      <c r="E5" s="202" t="s">
        <v>1057</v>
      </c>
      <c r="F5" s="200" t="s">
        <v>1056</v>
      </c>
      <c r="G5" s="200" t="s">
        <v>1055</v>
      </c>
      <c r="H5" s="200" t="s">
        <v>1054</v>
      </c>
      <c r="I5" s="200" t="s">
        <v>1053</v>
      </c>
      <c r="J5" s="200" t="s">
        <v>1052</v>
      </c>
      <c r="K5" s="200" t="s">
        <v>1051</v>
      </c>
      <c r="L5" s="201" t="s">
        <v>1050</v>
      </c>
      <c r="M5" s="200" t="s">
        <v>1049</v>
      </c>
      <c r="N5" s="199" t="s">
        <v>40</v>
      </c>
      <c r="O5" s="199" t="s">
        <v>1048</v>
      </c>
      <c r="P5" s="199" t="s">
        <v>1047</v>
      </c>
      <c r="Q5" s="199" t="s">
        <v>1046</v>
      </c>
      <c r="R5" s="199" t="s">
        <v>1045</v>
      </c>
      <c r="S5" s="199" t="s">
        <v>1044</v>
      </c>
      <c r="T5" s="199" t="s">
        <v>1043</v>
      </c>
      <c r="U5" s="199" t="s">
        <v>1042</v>
      </c>
      <c r="V5" s="199" t="s">
        <v>1041</v>
      </c>
      <c r="W5" s="199" t="s">
        <v>1040</v>
      </c>
      <c r="X5" s="199" t="s">
        <v>1039</v>
      </c>
      <c r="Y5" s="199" t="s">
        <v>1038</v>
      </c>
      <c r="Z5" s="199" t="s">
        <v>1037</v>
      </c>
      <c r="AA5" s="199" t="s">
        <v>1036</v>
      </c>
      <c r="AB5" s="200" t="s">
        <v>1035</v>
      </c>
      <c r="AC5" s="200" t="s">
        <v>1034</v>
      </c>
      <c r="AD5" s="200" t="s">
        <v>1033</v>
      </c>
      <c r="AE5" s="200" t="s">
        <v>1032</v>
      </c>
      <c r="AF5" s="200" t="s">
        <v>1031</v>
      </c>
      <c r="AG5" s="200" t="s">
        <v>1030</v>
      </c>
      <c r="AH5" s="199" t="s">
        <v>1029</v>
      </c>
      <c r="AI5" s="199" t="s">
        <v>1028</v>
      </c>
      <c r="AJ5" s="199" t="s">
        <v>1027</v>
      </c>
      <c r="AK5" s="199" t="s">
        <v>1026</v>
      </c>
      <c r="AL5" s="199" t="s">
        <v>1025</v>
      </c>
      <c r="AM5" s="199" t="s">
        <v>1024</v>
      </c>
      <c r="AN5" s="199" t="s">
        <v>1023</v>
      </c>
      <c r="AO5" s="199" t="s">
        <v>1022</v>
      </c>
      <c r="AP5" s="198" t="s">
        <v>1021</v>
      </c>
      <c r="AQ5" s="197" t="s">
        <v>1020</v>
      </c>
      <c r="AR5" s="196" t="s">
        <v>1019</v>
      </c>
      <c r="AS5" s="197" t="s">
        <v>1018</v>
      </c>
      <c r="AT5" s="196" t="s">
        <v>1017</v>
      </c>
      <c r="AU5" s="197" t="s">
        <v>1016</v>
      </c>
      <c r="AV5" s="196" t="s">
        <v>1015</v>
      </c>
      <c r="AW5" s="197" t="s">
        <v>1014</v>
      </c>
      <c r="AX5" s="196" t="s">
        <v>1013</v>
      </c>
      <c r="AY5" s="197" t="s">
        <v>1012</v>
      </c>
      <c r="AZ5" s="196" t="s">
        <v>1011</v>
      </c>
      <c r="BA5" s="197" t="s">
        <v>1010</v>
      </c>
      <c r="BB5" s="196" t="s">
        <v>1009</v>
      </c>
    </row>
    <row r="6" spans="1:54" s="173" customFormat="1" ht="114.75" customHeight="1" x14ac:dyDescent="0.25">
      <c r="A6" s="55" t="s">
        <v>977</v>
      </c>
      <c r="B6" s="55" t="s">
        <v>170</v>
      </c>
      <c r="C6" s="55" t="s">
        <v>322</v>
      </c>
      <c r="D6" s="55" t="s">
        <v>996</v>
      </c>
      <c r="E6" s="55" t="s">
        <v>996</v>
      </c>
      <c r="F6" s="12" t="s">
        <v>236</v>
      </c>
      <c r="G6" s="55" t="s">
        <v>151</v>
      </c>
      <c r="H6" s="55" t="s">
        <v>150</v>
      </c>
      <c r="I6" s="55" t="s">
        <v>149</v>
      </c>
      <c r="J6" s="55"/>
      <c r="K6" s="12">
        <v>184</v>
      </c>
      <c r="L6" s="55" t="s">
        <v>1008</v>
      </c>
      <c r="M6" s="12" t="s">
        <v>66</v>
      </c>
      <c r="N6" s="12"/>
      <c r="O6" s="12"/>
      <c r="P6" s="12"/>
      <c r="Q6" s="12"/>
      <c r="R6" s="12"/>
      <c r="S6" s="12"/>
      <c r="T6" s="12"/>
      <c r="U6" s="12"/>
      <c r="V6" s="12"/>
      <c r="W6" s="12"/>
      <c r="X6" s="12"/>
      <c r="Y6" s="12"/>
      <c r="Z6" s="12"/>
      <c r="AA6" s="12"/>
      <c r="AB6" s="12" t="s">
        <v>4</v>
      </c>
      <c r="AC6" s="12" t="s">
        <v>463</v>
      </c>
      <c r="AD6" s="12" t="s">
        <v>146</v>
      </c>
      <c r="AE6" s="12" t="s">
        <v>65</v>
      </c>
      <c r="AF6" s="55" t="s">
        <v>1007</v>
      </c>
      <c r="AG6" s="55" t="s">
        <v>1006</v>
      </c>
      <c r="AH6" s="13"/>
      <c r="AI6" s="13"/>
      <c r="AJ6" s="12">
        <v>50</v>
      </c>
      <c r="AK6" s="12"/>
      <c r="AL6" s="12"/>
      <c r="AM6" s="12">
        <v>50</v>
      </c>
      <c r="AN6" s="12"/>
      <c r="AO6" s="13"/>
      <c r="AP6" s="12">
        <v>50</v>
      </c>
      <c r="AQ6" s="13"/>
      <c r="AR6" s="192"/>
      <c r="AS6" s="13"/>
      <c r="AT6" s="12">
        <v>50</v>
      </c>
      <c r="AU6" s="13"/>
      <c r="AV6" s="12"/>
      <c r="AW6" s="13"/>
      <c r="AX6" s="12">
        <v>50</v>
      </c>
      <c r="AY6" s="12"/>
      <c r="AZ6" s="12"/>
      <c r="BA6" s="13"/>
      <c r="BB6" s="12">
        <v>50</v>
      </c>
    </row>
    <row r="7" spans="1:54" s="173" customFormat="1" ht="150" customHeight="1" x14ac:dyDescent="0.25">
      <c r="A7" s="55" t="s">
        <v>977</v>
      </c>
      <c r="B7" s="55" t="s">
        <v>170</v>
      </c>
      <c r="C7" s="55" t="s">
        <v>322</v>
      </c>
      <c r="D7" s="55" t="s">
        <v>996</v>
      </c>
      <c r="E7" s="55" t="s">
        <v>996</v>
      </c>
      <c r="F7" s="12" t="s">
        <v>236</v>
      </c>
      <c r="G7" s="55" t="s">
        <v>151</v>
      </c>
      <c r="H7" s="55" t="s">
        <v>150</v>
      </c>
      <c r="I7" s="55" t="s">
        <v>149</v>
      </c>
      <c r="J7" s="55"/>
      <c r="K7" s="12">
        <v>185</v>
      </c>
      <c r="L7" s="55" t="s">
        <v>1005</v>
      </c>
      <c r="M7" s="12" t="s">
        <v>66</v>
      </c>
      <c r="N7" s="12"/>
      <c r="O7" s="12"/>
      <c r="P7" s="12"/>
      <c r="Q7" s="12"/>
      <c r="R7" s="12"/>
      <c r="S7" s="12"/>
      <c r="T7" s="12"/>
      <c r="U7" s="12"/>
      <c r="V7" s="12"/>
      <c r="W7" s="12"/>
      <c r="X7" s="12"/>
      <c r="Y7" s="12"/>
      <c r="Z7" s="12"/>
      <c r="AA7" s="12"/>
      <c r="AB7" s="12" t="s">
        <v>4</v>
      </c>
      <c r="AC7" s="12" t="s">
        <v>446</v>
      </c>
      <c r="AD7" s="12" t="s">
        <v>25</v>
      </c>
      <c r="AE7" s="12" t="s">
        <v>65</v>
      </c>
      <c r="AF7" s="55" t="s">
        <v>1004</v>
      </c>
      <c r="AG7" s="55" t="s">
        <v>1003</v>
      </c>
      <c r="AH7" s="13"/>
      <c r="AI7" s="13"/>
      <c r="AJ7" s="12">
        <v>100</v>
      </c>
      <c r="AK7" s="12"/>
      <c r="AL7" s="12"/>
      <c r="AM7" s="12">
        <v>100</v>
      </c>
      <c r="AN7" s="12"/>
      <c r="AO7" s="13"/>
      <c r="AP7" s="12">
        <v>100</v>
      </c>
      <c r="AQ7" s="13"/>
      <c r="AR7" s="192">
        <v>16.66</v>
      </c>
      <c r="AS7" s="13"/>
      <c r="AT7" s="12">
        <v>16.66</v>
      </c>
      <c r="AU7" s="13"/>
      <c r="AV7" s="12">
        <v>16.66</v>
      </c>
      <c r="AW7" s="13"/>
      <c r="AX7" s="12">
        <v>16.66</v>
      </c>
      <c r="AY7" s="12"/>
      <c r="AZ7" s="12">
        <v>16.66</v>
      </c>
      <c r="BA7" s="13"/>
      <c r="BB7" s="12">
        <v>16.66</v>
      </c>
    </row>
    <row r="8" spans="1:54" s="173" customFormat="1" ht="150" customHeight="1" x14ac:dyDescent="0.25">
      <c r="A8" s="55" t="s">
        <v>977</v>
      </c>
      <c r="B8" s="55" t="s">
        <v>170</v>
      </c>
      <c r="C8" s="55" t="s">
        <v>322</v>
      </c>
      <c r="D8" s="55" t="s">
        <v>996</v>
      </c>
      <c r="E8" s="55" t="s">
        <v>996</v>
      </c>
      <c r="F8" s="12" t="s">
        <v>236</v>
      </c>
      <c r="G8" s="55" t="s">
        <v>151</v>
      </c>
      <c r="H8" s="55" t="s">
        <v>150</v>
      </c>
      <c r="I8" s="55" t="s">
        <v>149</v>
      </c>
      <c r="J8" s="55"/>
      <c r="K8" s="12">
        <v>155</v>
      </c>
      <c r="L8" s="55" t="s">
        <v>1002</v>
      </c>
      <c r="M8" s="12" t="s">
        <v>66</v>
      </c>
      <c r="N8" s="12"/>
      <c r="O8" s="12"/>
      <c r="P8" s="12"/>
      <c r="Q8" s="12"/>
      <c r="R8" s="12"/>
      <c r="S8" s="12"/>
      <c r="T8" s="12"/>
      <c r="U8" s="12"/>
      <c r="V8" s="12"/>
      <c r="W8" s="12"/>
      <c r="X8" s="12"/>
      <c r="Y8" s="12"/>
      <c r="Z8" s="12"/>
      <c r="AA8" s="12"/>
      <c r="AB8" s="12" t="s">
        <v>28</v>
      </c>
      <c r="AC8" s="12" t="s">
        <v>446</v>
      </c>
      <c r="AD8" s="12" t="s">
        <v>25</v>
      </c>
      <c r="AE8" s="12" t="s">
        <v>1</v>
      </c>
      <c r="AF8" s="55" t="s">
        <v>1001</v>
      </c>
      <c r="AG8" s="55" t="s">
        <v>1000</v>
      </c>
      <c r="AH8" s="13"/>
      <c r="AI8" s="13"/>
      <c r="AJ8" s="194">
        <v>502800000</v>
      </c>
      <c r="AK8" s="194"/>
      <c r="AL8" s="194"/>
      <c r="AM8" s="194">
        <v>502800000</v>
      </c>
      <c r="AN8" s="12"/>
      <c r="AO8" s="13"/>
      <c r="AP8" s="194">
        <v>502800000</v>
      </c>
      <c r="AQ8" s="13"/>
      <c r="AR8" s="191">
        <f>+AP8/6</f>
        <v>83800000</v>
      </c>
      <c r="AS8" s="13"/>
      <c r="AT8" s="193">
        <v>83800000</v>
      </c>
      <c r="AU8" s="13"/>
      <c r="AV8" s="43">
        <f>502800000/6</f>
        <v>83800000</v>
      </c>
      <c r="AW8" s="13"/>
      <c r="AX8" s="43">
        <f>502800000/6</f>
        <v>83800000</v>
      </c>
      <c r="AY8" s="12"/>
      <c r="AZ8" s="43">
        <f>502800000/6</f>
        <v>83800000</v>
      </c>
      <c r="BA8" s="13"/>
      <c r="BB8" s="43">
        <f>502800000/6</f>
        <v>83800000</v>
      </c>
    </row>
    <row r="9" spans="1:54" s="173" customFormat="1" ht="150" customHeight="1" x14ac:dyDescent="0.25">
      <c r="A9" s="55" t="s">
        <v>977</v>
      </c>
      <c r="B9" s="55" t="s">
        <v>170</v>
      </c>
      <c r="C9" s="55" t="s">
        <v>322</v>
      </c>
      <c r="D9" s="55" t="s">
        <v>996</v>
      </c>
      <c r="E9" s="55" t="s">
        <v>996</v>
      </c>
      <c r="F9" s="12" t="s">
        <v>236</v>
      </c>
      <c r="G9" s="55" t="s">
        <v>151</v>
      </c>
      <c r="H9" s="55" t="s">
        <v>150</v>
      </c>
      <c r="I9" s="55" t="s">
        <v>149</v>
      </c>
      <c r="J9" s="55"/>
      <c r="K9" s="12">
        <v>156</v>
      </c>
      <c r="L9" s="55" t="s">
        <v>999</v>
      </c>
      <c r="M9" s="12" t="s">
        <v>66</v>
      </c>
      <c r="N9" s="12"/>
      <c r="O9" s="12"/>
      <c r="P9" s="12"/>
      <c r="Q9" s="12"/>
      <c r="R9" s="12"/>
      <c r="S9" s="12"/>
      <c r="T9" s="12"/>
      <c r="U9" s="12"/>
      <c r="V9" s="12"/>
      <c r="W9" s="12"/>
      <c r="X9" s="12"/>
      <c r="Y9" s="12"/>
      <c r="Z9" s="12"/>
      <c r="AA9" s="12"/>
      <c r="AB9" s="12" t="s">
        <v>4</v>
      </c>
      <c r="AC9" s="12" t="s">
        <v>21</v>
      </c>
      <c r="AD9" s="12" t="s">
        <v>25</v>
      </c>
      <c r="AE9" s="12" t="s">
        <v>65</v>
      </c>
      <c r="AF9" s="55" t="s">
        <v>998</v>
      </c>
      <c r="AG9" s="55" t="s">
        <v>997</v>
      </c>
      <c r="AH9" s="13"/>
      <c r="AI9" s="13"/>
      <c r="AJ9" s="12">
        <v>100</v>
      </c>
      <c r="AK9" s="12"/>
      <c r="AL9" s="12"/>
      <c r="AM9" s="12">
        <v>100</v>
      </c>
      <c r="AN9" s="12"/>
      <c r="AO9" s="13"/>
      <c r="AP9" s="12">
        <v>100</v>
      </c>
      <c r="AQ9" s="13"/>
      <c r="AR9" s="192"/>
      <c r="AS9" s="13"/>
      <c r="AT9" s="12"/>
      <c r="AU9" s="13"/>
      <c r="AV9" s="12">
        <v>50</v>
      </c>
      <c r="AW9" s="13"/>
      <c r="AX9" s="12"/>
      <c r="AY9" s="12"/>
      <c r="AZ9" s="12"/>
      <c r="BA9" s="13"/>
      <c r="BB9" s="12">
        <v>50</v>
      </c>
    </row>
    <row r="10" spans="1:54" s="173" customFormat="1" ht="150" customHeight="1" x14ac:dyDescent="0.25">
      <c r="A10" s="55" t="s">
        <v>977</v>
      </c>
      <c r="B10" s="55" t="s">
        <v>170</v>
      </c>
      <c r="C10" s="55" t="s">
        <v>322</v>
      </c>
      <c r="D10" s="55" t="s">
        <v>996</v>
      </c>
      <c r="E10" s="55" t="s">
        <v>996</v>
      </c>
      <c r="F10" s="12" t="s">
        <v>236</v>
      </c>
      <c r="G10" s="55" t="s">
        <v>151</v>
      </c>
      <c r="H10" s="55" t="s">
        <v>150</v>
      </c>
      <c r="I10" s="55" t="s">
        <v>149</v>
      </c>
      <c r="J10" s="55"/>
      <c r="K10" s="12">
        <v>157</v>
      </c>
      <c r="L10" s="55" t="s">
        <v>995</v>
      </c>
      <c r="M10" s="12" t="s">
        <v>66</v>
      </c>
      <c r="N10" s="12"/>
      <c r="O10" s="12"/>
      <c r="P10" s="12"/>
      <c r="Q10" s="12"/>
      <c r="R10" s="12"/>
      <c r="S10" s="12"/>
      <c r="T10" s="12"/>
      <c r="U10" s="12"/>
      <c r="V10" s="12"/>
      <c r="W10" s="12"/>
      <c r="X10" s="12"/>
      <c r="Y10" s="12"/>
      <c r="Z10" s="12"/>
      <c r="AA10" s="12"/>
      <c r="AB10" s="12" t="s">
        <v>4</v>
      </c>
      <c r="AC10" s="12" t="s">
        <v>446</v>
      </c>
      <c r="AD10" s="12" t="s">
        <v>146</v>
      </c>
      <c r="AE10" s="12" t="s">
        <v>65</v>
      </c>
      <c r="AF10" s="55" t="s">
        <v>994</v>
      </c>
      <c r="AG10" s="55" t="s">
        <v>993</v>
      </c>
      <c r="AH10" s="13"/>
      <c r="AI10" s="13"/>
      <c r="AJ10" s="12">
        <v>100</v>
      </c>
      <c r="AK10" s="12"/>
      <c r="AL10" s="12"/>
      <c r="AM10" s="12">
        <v>100</v>
      </c>
      <c r="AN10" s="12"/>
      <c r="AO10" s="13"/>
      <c r="AP10" s="12">
        <v>100</v>
      </c>
      <c r="AQ10" s="13"/>
      <c r="AR10" s="191">
        <v>100</v>
      </c>
      <c r="AS10" s="13"/>
      <c r="AT10" s="12">
        <v>100</v>
      </c>
      <c r="AU10" s="13"/>
      <c r="AV10" s="12">
        <v>100</v>
      </c>
      <c r="AW10" s="13"/>
      <c r="AX10" s="12">
        <v>100</v>
      </c>
      <c r="AY10" s="12"/>
      <c r="AZ10" s="12">
        <v>100</v>
      </c>
      <c r="BA10" s="13"/>
      <c r="BB10" s="12">
        <v>100</v>
      </c>
    </row>
    <row r="11" spans="1:54" s="173" customFormat="1" ht="68.25" customHeight="1" x14ac:dyDescent="0.25">
      <c r="A11" s="12" t="s">
        <v>977</v>
      </c>
      <c r="B11" s="12" t="s">
        <v>976</v>
      </c>
      <c r="C11" s="12" t="s">
        <v>975</v>
      </c>
      <c r="D11" s="12" t="s">
        <v>974</v>
      </c>
      <c r="E11" s="12" t="s">
        <v>974</v>
      </c>
      <c r="F11" s="35" t="s">
        <v>236</v>
      </c>
      <c r="G11" s="13" t="s">
        <v>151</v>
      </c>
      <c r="H11" s="13" t="s">
        <v>150</v>
      </c>
      <c r="I11" s="13" t="s">
        <v>149</v>
      </c>
      <c r="J11" s="13"/>
      <c r="K11" s="12">
        <v>412</v>
      </c>
      <c r="L11" s="55" t="s">
        <v>992</v>
      </c>
      <c r="M11" s="12" t="s">
        <v>66</v>
      </c>
      <c r="N11" s="12"/>
      <c r="O11" s="12"/>
      <c r="P11" s="12"/>
      <c r="Q11" s="12"/>
      <c r="R11" s="12"/>
      <c r="S11" s="12"/>
      <c r="T11" s="12"/>
      <c r="U11" s="12"/>
      <c r="V11" s="12"/>
      <c r="W11" s="12"/>
      <c r="X11" s="12"/>
      <c r="Y11" s="12"/>
      <c r="Z11" s="12"/>
      <c r="AA11" s="12"/>
      <c r="AB11" s="12" t="s">
        <v>28</v>
      </c>
      <c r="AC11" s="12" t="s">
        <v>21</v>
      </c>
      <c r="AD11" s="12" t="s">
        <v>25</v>
      </c>
      <c r="AE11" s="12" t="s">
        <v>1</v>
      </c>
      <c r="AF11" s="55" t="s">
        <v>992</v>
      </c>
      <c r="AG11" s="55" t="s">
        <v>987</v>
      </c>
      <c r="AH11" s="12"/>
      <c r="AI11" s="12"/>
      <c r="AJ11" s="12">
        <v>2</v>
      </c>
      <c r="AK11" s="12"/>
      <c r="AL11" s="12"/>
      <c r="AM11" s="12">
        <v>2</v>
      </c>
      <c r="AN11" s="12"/>
      <c r="AO11" s="12"/>
      <c r="AP11" s="12">
        <v>2</v>
      </c>
      <c r="AQ11" s="12"/>
      <c r="AR11" s="20"/>
      <c r="AS11" s="13"/>
      <c r="AT11" s="13"/>
      <c r="AU11" s="12"/>
      <c r="AV11" s="12">
        <v>1</v>
      </c>
      <c r="AW11" s="12"/>
      <c r="AX11" s="13"/>
      <c r="AY11" s="12"/>
      <c r="AZ11" s="13"/>
      <c r="BA11" s="13"/>
      <c r="BB11" s="12">
        <v>1</v>
      </c>
    </row>
    <row r="12" spans="1:54" s="173" customFormat="1" ht="68.25" customHeight="1" x14ac:dyDescent="0.25">
      <c r="A12" s="12" t="s">
        <v>977</v>
      </c>
      <c r="B12" s="12" t="s">
        <v>976</v>
      </c>
      <c r="C12" s="12" t="s">
        <v>975</v>
      </c>
      <c r="D12" s="12" t="s">
        <v>974</v>
      </c>
      <c r="E12" s="12" t="s">
        <v>974</v>
      </c>
      <c r="F12" s="35" t="s">
        <v>236</v>
      </c>
      <c r="G12" s="13" t="s">
        <v>151</v>
      </c>
      <c r="H12" s="24" t="s">
        <v>150</v>
      </c>
      <c r="I12" s="13" t="s">
        <v>149</v>
      </c>
      <c r="J12" s="13"/>
      <c r="K12" s="12">
        <v>413</v>
      </c>
      <c r="L12" s="24" t="s">
        <v>991</v>
      </c>
      <c r="M12" s="12" t="s">
        <v>66</v>
      </c>
      <c r="N12" s="12"/>
      <c r="O12" s="12"/>
      <c r="P12" s="12"/>
      <c r="Q12" s="12"/>
      <c r="R12" s="12"/>
      <c r="S12" s="12"/>
      <c r="T12" s="12"/>
      <c r="U12" s="12"/>
      <c r="V12" s="12"/>
      <c r="W12" s="12"/>
      <c r="X12" s="12"/>
      <c r="Y12" s="12"/>
      <c r="Z12" s="12"/>
      <c r="AA12" s="12"/>
      <c r="AB12" s="12" t="s">
        <v>28</v>
      </c>
      <c r="AC12" s="12" t="s">
        <v>21</v>
      </c>
      <c r="AD12" s="12" t="s">
        <v>25</v>
      </c>
      <c r="AE12" s="12" t="s">
        <v>1</v>
      </c>
      <c r="AF12" s="24" t="s">
        <v>990</v>
      </c>
      <c r="AG12" s="24" t="s">
        <v>989</v>
      </c>
      <c r="AH12" s="13"/>
      <c r="AI12" s="12"/>
      <c r="AJ12" s="12">
        <v>2</v>
      </c>
      <c r="AK12" s="12"/>
      <c r="AL12" s="12"/>
      <c r="AM12" s="12">
        <v>2</v>
      </c>
      <c r="AN12" s="12"/>
      <c r="AO12" s="12"/>
      <c r="AP12" s="12">
        <v>2</v>
      </c>
      <c r="AQ12" s="12"/>
      <c r="AR12" s="136"/>
      <c r="AS12" s="12"/>
      <c r="AT12" s="13"/>
      <c r="AU12" s="12"/>
      <c r="AV12" s="12">
        <v>1</v>
      </c>
      <c r="AW12" s="12"/>
      <c r="AX12" s="13"/>
      <c r="AY12" s="12"/>
      <c r="AZ12" s="13"/>
      <c r="BA12" s="13"/>
      <c r="BB12" s="12">
        <v>1</v>
      </c>
    </row>
    <row r="13" spans="1:54" s="173" customFormat="1" ht="58.5" customHeight="1" x14ac:dyDescent="0.25">
      <c r="A13" s="12" t="s">
        <v>977</v>
      </c>
      <c r="B13" s="12" t="s">
        <v>976</v>
      </c>
      <c r="C13" s="12" t="s">
        <v>975</v>
      </c>
      <c r="D13" s="12" t="s">
        <v>974</v>
      </c>
      <c r="E13" s="12" t="s">
        <v>974</v>
      </c>
      <c r="F13" s="35" t="s">
        <v>236</v>
      </c>
      <c r="G13" s="13" t="s">
        <v>151</v>
      </c>
      <c r="H13" s="24" t="s">
        <v>150</v>
      </c>
      <c r="I13" s="13" t="s">
        <v>149</v>
      </c>
      <c r="J13" s="13"/>
      <c r="K13" s="12">
        <v>414</v>
      </c>
      <c r="L13" s="24" t="s">
        <v>988</v>
      </c>
      <c r="M13" s="12" t="s">
        <v>66</v>
      </c>
      <c r="N13" s="12"/>
      <c r="O13" s="12"/>
      <c r="P13" s="12"/>
      <c r="Q13" s="12"/>
      <c r="R13" s="12"/>
      <c r="S13" s="12"/>
      <c r="T13" s="12"/>
      <c r="U13" s="12"/>
      <c r="V13" s="12"/>
      <c r="W13" s="12"/>
      <c r="X13" s="12"/>
      <c r="Y13" s="12"/>
      <c r="Z13" s="12"/>
      <c r="AA13" s="12"/>
      <c r="AB13" s="12" t="s">
        <v>28</v>
      </c>
      <c r="AC13" s="12" t="s">
        <v>21</v>
      </c>
      <c r="AD13" s="12" t="s">
        <v>25</v>
      </c>
      <c r="AE13" s="12" t="s">
        <v>1</v>
      </c>
      <c r="AF13" s="24" t="s">
        <v>988</v>
      </c>
      <c r="AG13" s="24" t="s">
        <v>987</v>
      </c>
      <c r="AH13" s="13"/>
      <c r="AI13" s="12"/>
      <c r="AJ13" s="12">
        <v>2</v>
      </c>
      <c r="AK13" s="12"/>
      <c r="AL13" s="12"/>
      <c r="AM13" s="12">
        <v>2</v>
      </c>
      <c r="AN13" s="12"/>
      <c r="AO13" s="12"/>
      <c r="AP13" s="12">
        <v>2</v>
      </c>
      <c r="AQ13" s="12"/>
      <c r="AR13" s="136"/>
      <c r="AS13" s="12"/>
      <c r="AT13" s="13"/>
      <c r="AU13" s="12"/>
      <c r="AV13" s="12">
        <v>1</v>
      </c>
      <c r="AW13" s="12"/>
      <c r="AX13" s="13"/>
      <c r="AY13" s="12"/>
      <c r="AZ13" s="13"/>
      <c r="BA13" s="13"/>
      <c r="BB13" s="12">
        <v>1</v>
      </c>
    </row>
    <row r="14" spans="1:54" s="173" customFormat="1" ht="54.75" customHeight="1" x14ac:dyDescent="0.25">
      <c r="A14" s="12" t="s">
        <v>977</v>
      </c>
      <c r="B14" s="12" t="s">
        <v>976</v>
      </c>
      <c r="C14" s="12" t="s">
        <v>975</v>
      </c>
      <c r="D14" s="12" t="s">
        <v>974</v>
      </c>
      <c r="E14" s="12" t="s">
        <v>974</v>
      </c>
      <c r="F14" s="35" t="s">
        <v>236</v>
      </c>
      <c r="G14" s="13" t="s">
        <v>151</v>
      </c>
      <c r="H14" s="24" t="s">
        <v>150</v>
      </c>
      <c r="I14" s="13" t="s">
        <v>149</v>
      </c>
      <c r="J14" s="13"/>
      <c r="K14" s="12">
        <v>415</v>
      </c>
      <c r="L14" s="24" t="s">
        <v>986</v>
      </c>
      <c r="M14" s="12" t="s">
        <v>66</v>
      </c>
      <c r="N14" s="12"/>
      <c r="O14" s="12"/>
      <c r="P14" s="12"/>
      <c r="Q14" s="12"/>
      <c r="R14" s="12"/>
      <c r="S14" s="12"/>
      <c r="T14" s="12"/>
      <c r="U14" s="12"/>
      <c r="V14" s="12"/>
      <c r="W14" s="12"/>
      <c r="X14" s="12"/>
      <c r="Y14" s="12"/>
      <c r="Z14" s="12"/>
      <c r="AA14" s="12"/>
      <c r="AB14" s="12" t="s">
        <v>28</v>
      </c>
      <c r="AC14" s="12" t="s">
        <v>17</v>
      </c>
      <c r="AD14" s="12" t="s">
        <v>16</v>
      </c>
      <c r="AE14" s="12" t="s">
        <v>1</v>
      </c>
      <c r="AF14" s="24" t="s">
        <v>985</v>
      </c>
      <c r="AG14" s="24" t="s">
        <v>984</v>
      </c>
      <c r="AH14" s="13"/>
      <c r="AI14" s="12"/>
      <c r="AJ14" s="12">
        <v>1</v>
      </c>
      <c r="AK14" s="12"/>
      <c r="AL14" s="12"/>
      <c r="AM14" s="12">
        <v>1</v>
      </c>
      <c r="AN14" s="12"/>
      <c r="AO14" s="12"/>
      <c r="AP14" s="12">
        <v>1</v>
      </c>
      <c r="AQ14" s="12"/>
      <c r="AR14" s="136"/>
      <c r="AS14" s="12"/>
      <c r="AT14" s="13"/>
      <c r="AU14" s="12"/>
      <c r="AV14" s="12"/>
      <c r="AW14" s="12"/>
      <c r="AX14" s="13"/>
      <c r="AY14" s="136"/>
      <c r="AZ14" s="136"/>
      <c r="BA14" s="136"/>
      <c r="BB14" s="136">
        <v>1</v>
      </c>
    </row>
    <row r="15" spans="1:54" s="173" customFormat="1" ht="58.5" customHeight="1" x14ac:dyDescent="0.25">
      <c r="A15" s="12" t="s">
        <v>977</v>
      </c>
      <c r="B15" s="12" t="s">
        <v>976</v>
      </c>
      <c r="C15" s="12" t="s">
        <v>975</v>
      </c>
      <c r="D15" s="12" t="s">
        <v>974</v>
      </c>
      <c r="E15" s="12" t="s">
        <v>974</v>
      </c>
      <c r="F15" s="35" t="s">
        <v>236</v>
      </c>
      <c r="G15" s="13" t="s">
        <v>151</v>
      </c>
      <c r="H15" s="24" t="s">
        <v>150</v>
      </c>
      <c r="I15" s="13" t="s">
        <v>149</v>
      </c>
      <c r="J15" s="13"/>
      <c r="K15" s="12">
        <v>416</v>
      </c>
      <c r="L15" s="24" t="s">
        <v>983</v>
      </c>
      <c r="M15" s="12" t="s">
        <v>66</v>
      </c>
      <c r="N15" s="12"/>
      <c r="O15" s="12"/>
      <c r="P15" s="12"/>
      <c r="Q15" s="12"/>
      <c r="R15" s="12"/>
      <c r="S15" s="12"/>
      <c r="T15" s="12"/>
      <c r="U15" s="12"/>
      <c r="V15" s="12"/>
      <c r="W15" s="12"/>
      <c r="X15" s="12"/>
      <c r="Y15" s="12"/>
      <c r="Z15" s="12"/>
      <c r="AA15" s="12"/>
      <c r="AB15" s="12" t="s">
        <v>4</v>
      </c>
      <c r="AC15" s="12" t="s">
        <v>77</v>
      </c>
      <c r="AD15" s="12" t="s">
        <v>146</v>
      </c>
      <c r="AE15" s="12" t="s">
        <v>65</v>
      </c>
      <c r="AF15" s="24" t="s">
        <v>982</v>
      </c>
      <c r="AG15" s="24" t="s">
        <v>981</v>
      </c>
      <c r="AH15" s="13"/>
      <c r="AI15" s="12"/>
      <c r="AJ15" s="12">
        <v>100</v>
      </c>
      <c r="AK15" s="12"/>
      <c r="AL15" s="12"/>
      <c r="AM15" s="12">
        <v>100</v>
      </c>
      <c r="AN15" s="12">
        <v>0</v>
      </c>
      <c r="AO15" s="12"/>
      <c r="AP15" s="12">
        <v>100</v>
      </c>
      <c r="AQ15" s="12">
        <v>100</v>
      </c>
      <c r="AR15" s="136">
        <v>100</v>
      </c>
      <c r="AS15" s="12">
        <v>100</v>
      </c>
      <c r="AT15" s="136">
        <v>100</v>
      </c>
      <c r="AU15" s="136">
        <v>100</v>
      </c>
      <c r="AV15" s="136">
        <v>100</v>
      </c>
      <c r="AW15" s="136">
        <v>100</v>
      </c>
      <c r="AX15" s="136">
        <v>100</v>
      </c>
      <c r="AY15" s="12">
        <v>100</v>
      </c>
      <c r="AZ15" s="13">
        <v>100</v>
      </c>
      <c r="BA15" s="13">
        <v>100</v>
      </c>
      <c r="BB15" s="12">
        <v>100</v>
      </c>
    </row>
    <row r="16" spans="1:54" s="173" customFormat="1" ht="68.25" customHeight="1" x14ac:dyDescent="0.25">
      <c r="A16" s="12" t="s">
        <v>977</v>
      </c>
      <c r="B16" s="12" t="s">
        <v>976</v>
      </c>
      <c r="C16" s="12" t="s">
        <v>975</v>
      </c>
      <c r="D16" s="12" t="s">
        <v>974</v>
      </c>
      <c r="E16" s="12" t="s">
        <v>974</v>
      </c>
      <c r="F16" s="35" t="s">
        <v>236</v>
      </c>
      <c r="G16" s="13" t="s">
        <v>151</v>
      </c>
      <c r="H16" s="24" t="s">
        <v>150</v>
      </c>
      <c r="I16" s="13" t="s">
        <v>149</v>
      </c>
      <c r="J16" s="13"/>
      <c r="K16" s="12">
        <v>417</v>
      </c>
      <c r="L16" s="24" t="s">
        <v>980</v>
      </c>
      <c r="M16" s="12" t="s">
        <v>66</v>
      </c>
      <c r="N16" s="12"/>
      <c r="O16" s="12"/>
      <c r="P16" s="12"/>
      <c r="Q16" s="12"/>
      <c r="R16" s="12"/>
      <c r="S16" s="12"/>
      <c r="T16" s="12"/>
      <c r="U16" s="12"/>
      <c r="V16" s="12"/>
      <c r="W16" s="12"/>
      <c r="X16" s="12"/>
      <c r="Y16" s="12"/>
      <c r="Z16" s="12"/>
      <c r="AA16" s="12"/>
      <c r="AB16" s="12" t="s">
        <v>4</v>
      </c>
      <c r="AC16" s="12" t="s">
        <v>3</v>
      </c>
      <c r="AD16" s="12" t="s">
        <v>25</v>
      </c>
      <c r="AE16" s="12" t="s">
        <v>65</v>
      </c>
      <c r="AF16" s="24" t="s">
        <v>979</v>
      </c>
      <c r="AG16" s="24" t="s">
        <v>978</v>
      </c>
      <c r="AH16" s="13"/>
      <c r="AI16" s="12"/>
      <c r="AJ16" s="12">
        <v>100</v>
      </c>
      <c r="AK16" s="12"/>
      <c r="AL16" s="12"/>
      <c r="AM16" s="12">
        <v>100</v>
      </c>
      <c r="AN16" s="12"/>
      <c r="AO16" s="12"/>
      <c r="AP16" s="12">
        <v>100</v>
      </c>
      <c r="AQ16" s="12"/>
      <c r="AR16" s="136"/>
      <c r="AS16" s="12">
        <v>25</v>
      </c>
      <c r="AT16" s="13"/>
      <c r="AU16" s="12"/>
      <c r="AV16" s="12">
        <v>25</v>
      </c>
      <c r="AW16" s="12"/>
      <c r="AX16" s="13"/>
      <c r="AY16" s="12">
        <v>25</v>
      </c>
      <c r="AZ16" s="13"/>
      <c r="BA16" s="13"/>
      <c r="BB16" s="12">
        <v>25</v>
      </c>
    </row>
    <row r="17" spans="1:56" ht="84.75" customHeight="1" x14ac:dyDescent="0.25">
      <c r="A17" s="12" t="s">
        <v>977</v>
      </c>
      <c r="B17" s="12" t="s">
        <v>976</v>
      </c>
      <c r="C17" s="12" t="s">
        <v>975</v>
      </c>
      <c r="D17" s="12" t="s">
        <v>974</v>
      </c>
      <c r="E17" s="12" t="s">
        <v>974</v>
      </c>
      <c r="F17" s="35" t="s">
        <v>236</v>
      </c>
      <c r="G17" s="13" t="s">
        <v>151</v>
      </c>
      <c r="H17" s="24" t="s">
        <v>150</v>
      </c>
      <c r="I17" s="13" t="s">
        <v>149</v>
      </c>
      <c r="J17" s="13"/>
      <c r="K17" s="12">
        <v>418</v>
      </c>
      <c r="L17" s="24" t="s">
        <v>973</v>
      </c>
      <c r="M17" s="12" t="s">
        <v>66</v>
      </c>
      <c r="N17" s="12"/>
      <c r="O17" s="12"/>
      <c r="P17" s="12"/>
      <c r="Q17" s="12"/>
      <c r="R17" s="12"/>
      <c r="S17" s="12"/>
      <c r="T17" s="12"/>
      <c r="U17" s="12"/>
      <c r="V17" s="12"/>
      <c r="W17" s="12"/>
      <c r="X17" s="12"/>
      <c r="Y17" s="12"/>
      <c r="Z17" s="12"/>
      <c r="AA17" s="12"/>
      <c r="AB17" s="12" t="s">
        <v>4</v>
      </c>
      <c r="AC17" s="12" t="s">
        <v>21</v>
      </c>
      <c r="AD17" s="12" t="s">
        <v>25</v>
      </c>
      <c r="AE17" s="12" t="s">
        <v>65</v>
      </c>
      <c r="AF17" s="24" t="s">
        <v>972</v>
      </c>
      <c r="AG17" s="24" t="s">
        <v>971</v>
      </c>
      <c r="AH17" s="13"/>
      <c r="AI17" s="12"/>
      <c r="AJ17" s="12">
        <v>100</v>
      </c>
      <c r="AK17" s="12"/>
      <c r="AL17" s="12"/>
      <c r="AM17" s="12">
        <v>100</v>
      </c>
      <c r="AN17" s="12"/>
      <c r="AO17" s="12"/>
      <c r="AP17" s="12">
        <v>100</v>
      </c>
      <c r="AQ17" s="12"/>
      <c r="AR17" s="136"/>
      <c r="AS17" s="12"/>
      <c r="AT17" s="13"/>
      <c r="AU17" s="12"/>
      <c r="AV17" s="12">
        <v>50</v>
      </c>
      <c r="AW17" s="12"/>
      <c r="AX17" s="13"/>
      <c r="AY17" s="12"/>
      <c r="AZ17" s="12"/>
      <c r="BA17" s="12"/>
      <c r="BB17" s="12">
        <v>50</v>
      </c>
    </row>
    <row r="18" spans="1:56" ht="84.75" customHeight="1" x14ac:dyDescent="0.25">
      <c r="A18" s="15" t="s">
        <v>768</v>
      </c>
      <c r="B18" s="15" t="s">
        <v>958</v>
      </c>
      <c r="C18" s="15" t="s">
        <v>778</v>
      </c>
      <c r="D18" s="15" t="s">
        <v>957</v>
      </c>
      <c r="E18" s="15" t="s">
        <v>957</v>
      </c>
      <c r="F18" s="12" t="s">
        <v>236</v>
      </c>
      <c r="G18" s="12" t="s">
        <v>151</v>
      </c>
      <c r="H18" s="12" t="s">
        <v>150</v>
      </c>
      <c r="I18" s="12" t="s">
        <v>149</v>
      </c>
      <c r="J18" s="13"/>
      <c r="K18" s="12">
        <v>427</v>
      </c>
      <c r="L18" s="55" t="s">
        <v>970</v>
      </c>
      <c r="M18" s="12" t="s">
        <v>66</v>
      </c>
      <c r="AB18" s="12" t="s">
        <v>74</v>
      </c>
      <c r="AC18" s="12" t="s">
        <v>77</v>
      </c>
      <c r="AD18" s="12" t="s">
        <v>16</v>
      </c>
      <c r="AE18" s="12" t="s">
        <v>1</v>
      </c>
      <c r="AF18" s="55" t="s">
        <v>969</v>
      </c>
      <c r="AG18" s="24" t="s">
        <v>968</v>
      </c>
      <c r="AH18" s="12">
        <v>0</v>
      </c>
      <c r="AI18" s="174">
        <v>20100000</v>
      </c>
      <c r="AJ18" s="174">
        <v>25100000</v>
      </c>
      <c r="AK18" s="174">
        <v>24000000</v>
      </c>
      <c r="AL18" s="174">
        <v>25500000</v>
      </c>
      <c r="AM18" s="174">
        <v>25500000</v>
      </c>
      <c r="AN18" s="174">
        <v>21080549</v>
      </c>
      <c r="AO18" s="174">
        <v>0</v>
      </c>
      <c r="AP18" s="188">
        <v>25100000</v>
      </c>
      <c r="AQ18" s="174">
        <v>1350000</v>
      </c>
      <c r="AR18" s="190">
        <v>1550000</v>
      </c>
      <c r="AS18" s="174">
        <v>1650000</v>
      </c>
      <c r="AT18" s="174">
        <v>1650000</v>
      </c>
      <c r="AU18" s="187">
        <v>2400000</v>
      </c>
      <c r="AV18" s="70">
        <v>2400000</v>
      </c>
      <c r="AW18" s="56">
        <v>2400000</v>
      </c>
      <c r="AX18" s="56">
        <v>2200000</v>
      </c>
      <c r="AY18" s="56">
        <v>2500000</v>
      </c>
      <c r="AZ18" s="12">
        <v>2500000</v>
      </c>
      <c r="BA18" s="12">
        <v>2500000</v>
      </c>
      <c r="BB18" s="12">
        <v>2000000</v>
      </c>
    </row>
    <row r="19" spans="1:56" ht="84.75" customHeight="1" x14ac:dyDescent="0.25">
      <c r="A19" s="15" t="s">
        <v>768</v>
      </c>
      <c r="B19" s="15" t="s">
        <v>958</v>
      </c>
      <c r="C19" s="15" t="s">
        <v>778</v>
      </c>
      <c r="D19" s="15" t="s">
        <v>957</v>
      </c>
      <c r="E19" s="15" t="s">
        <v>957</v>
      </c>
      <c r="F19" s="12" t="s">
        <v>236</v>
      </c>
      <c r="G19" s="12" t="s">
        <v>151</v>
      </c>
      <c r="H19" s="12" t="s">
        <v>150</v>
      </c>
      <c r="I19" s="12" t="s">
        <v>149</v>
      </c>
      <c r="J19" s="13"/>
      <c r="K19" s="12">
        <v>428</v>
      </c>
      <c r="L19" s="55" t="s">
        <v>967</v>
      </c>
      <c r="M19" s="12" t="s">
        <v>66</v>
      </c>
      <c r="N19" s="12"/>
      <c r="O19" s="12"/>
      <c r="P19" s="12"/>
      <c r="Q19" s="12"/>
      <c r="R19" s="12"/>
      <c r="S19" s="12"/>
      <c r="T19" s="12"/>
      <c r="U19" s="12"/>
      <c r="V19" s="12"/>
      <c r="W19" s="12"/>
      <c r="X19" s="12"/>
      <c r="Y19" s="12"/>
      <c r="Z19" s="12"/>
      <c r="AA19" s="12"/>
      <c r="AB19" s="12" t="s">
        <v>74</v>
      </c>
      <c r="AC19" s="12" t="s">
        <v>77</v>
      </c>
      <c r="AD19" s="12" t="s">
        <v>16</v>
      </c>
      <c r="AE19" s="12" t="s">
        <v>1</v>
      </c>
      <c r="AF19" s="55" t="s">
        <v>966</v>
      </c>
      <c r="AG19" s="24" t="s">
        <v>965</v>
      </c>
      <c r="AH19" s="12">
        <v>0</v>
      </c>
      <c r="AI19" s="12">
        <v>0</v>
      </c>
      <c r="AJ19" s="174">
        <v>94500000</v>
      </c>
      <c r="AK19" s="174">
        <v>67000000</v>
      </c>
      <c r="AL19" s="174">
        <v>68000000</v>
      </c>
      <c r="AM19" s="174">
        <v>68000000</v>
      </c>
      <c r="AN19" s="12">
        <v>0</v>
      </c>
      <c r="AO19" s="12" t="s">
        <v>236</v>
      </c>
      <c r="AP19" s="188">
        <v>94500000</v>
      </c>
      <c r="AQ19" s="174">
        <v>5500000</v>
      </c>
      <c r="AR19" s="190">
        <v>5500000</v>
      </c>
      <c r="AS19" s="174">
        <v>5500000</v>
      </c>
      <c r="AT19" s="174">
        <v>5500000</v>
      </c>
      <c r="AU19" s="187">
        <v>11000000</v>
      </c>
      <c r="AV19" s="70">
        <v>11000000</v>
      </c>
      <c r="AW19" s="56">
        <v>11000000</v>
      </c>
      <c r="AX19" s="56">
        <v>5500000</v>
      </c>
      <c r="AY19" s="56">
        <v>8500000</v>
      </c>
      <c r="AZ19" s="12">
        <v>8500000</v>
      </c>
      <c r="BA19" s="12">
        <v>8500000</v>
      </c>
      <c r="BB19" s="12">
        <v>8500000</v>
      </c>
    </row>
    <row r="20" spans="1:56" ht="84.75" customHeight="1" x14ac:dyDescent="0.25">
      <c r="A20" s="15" t="s">
        <v>768</v>
      </c>
      <c r="B20" s="15" t="s">
        <v>958</v>
      </c>
      <c r="C20" s="15" t="s">
        <v>778</v>
      </c>
      <c r="D20" s="15" t="s">
        <v>957</v>
      </c>
      <c r="E20" s="15" t="s">
        <v>957</v>
      </c>
      <c r="F20" s="12" t="s">
        <v>236</v>
      </c>
      <c r="G20" s="12" t="s">
        <v>151</v>
      </c>
      <c r="H20" s="12" t="s">
        <v>150</v>
      </c>
      <c r="I20" s="12" t="s">
        <v>149</v>
      </c>
      <c r="J20" s="13"/>
      <c r="K20" s="12">
        <v>429</v>
      </c>
      <c r="L20" s="55" t="s">
        <v>964</v>
      </c>
      <c r="M20" s="12" t="s">
        <v>66</v>
      </c>
      <c r="N20" s="12"/>
      <c r="O20" s="12"/>
      <c r="P20" s="12"/>
      <c r="Q20" s="12"/>
      <c r="R20" s="12"/>
      <c r="S20" s="12"/>
      <c r="T20" s="12"/>
      <c r="U20" s="12"/>
      <c r="V20" s="12"/>
      <c r="W20" s="12"/>
      <c r="X20" s="12"/>
      <c r="Y20" s="12"/>
      <c r="Z20" s="12"/>
      <c r="AA20" s="12"/>
      <c r="AB20" s="12" t="s">
        <v>28</v>
      </c>
      <c r="AC20" s="12" t="s">
        <v>77</v>
      </c>
      <c r="AD20" s="12" t="s">
        <v>16</v>
      </c>
      <c r="AE20" s="12" t="s">
        <v>1</v>
      </c>
      <c r="AF20" s="55" t="s">
        <v>963</v>
      </c>
      <c r="AG20" s="24" t="s">
        <v>962</v>
      </c>
      <c r="AH20" s="12">
        <v>0</v>
      </c>
      <c r="AI20" s="56">
        <v>2430</v>
      </c>
      <c r="AJ20" s="56">
        <v>2900</v>
      </c>
      <c r="AK20" s="56">
        <v>3190</v>
      </c>
      <c r="AL20" s="56">
        <v>3500</v>
      </c>
      <c r="AM20" s="56">
        <v>3500</v>
      </c>
      <c r="AN20" s="56">
        <v>2677</v>
      </c>
      <c r="AO20" s="174">
        <v>0</v>
      </c>
      <c r="AP20" s="188">
        <v>2900</v>
      </c>
      <c r="AQ20" s="174">
        <v>200</v>
      </c>
      <c r="AR20" s="136">
        <v>235</v>
      </c>
      <c r="AS20" s="12">
        <v>245</v>
      </c>
      <c r="AT20" s="12">
        <v>250</v>
      </c>
      <c r="AU20" s="187">
        <v>245</v>
      </c>
      <c r="AV20" s="12">
        <v>245</v>
      </c>
      <c r="AW20" s="56">
        <v>250</v>
      </c>
      <c r="AX20" s="56">
        <v>245</v>
      </c>
      <c r="AY20" s="56">
        <v>255</v>
      </c>
      <c r="AZ20" s="12">
        <v>250</v>
      </c>
      <c r="BA20" s="12">
        <v>245</v>
      </c>
      <c r="BB20" s="12">
        <v>235</v>
      </c>
    </row>
    <row r="21" spans="1:56" ht="84.75" customHeight="1" x14ac:dyDescent="0.25">
      <c r="A21" s="15" t="s">
        <v>768</v>
      </c>
      <c r="B21" s="15" t="s">
        <v>958</v>
      </c>
      <c r="C21" s="15" t="s">
        <v>778</v>
      </c>
      <c r="D21" s="15" t="s">
        <v>957</v>
      </c>
      <c r="E21" s="15" t="s">
        <v>957</v>
      </c>
      <c r="F21" s="12" t="s">
        <v>236</v>
      </c>
      <c r="G21" s="12" t="s">
        <v>151</v>
      </c>
      <c r="H21" s="12" t="s">
        <v>150</v>
      </c>
      <c r="I21" s="12" t="s">
        <v>149</v>
      </c>
      <c r="J21" s="13"/>
      <c r="K21" s="12">
        <v>431</v>
      </c>
      <c r="L21" s="55" t="s">
        <v>961</v>
      </c>
      <c r="M21" s="12" t="s">
        <v>66</v>
      </c>
      <c r="N21" s="12"/>
      <c r="O21" s="12"/>
      <c r="P21" s="12"/>
      <c r="Q21" s="12"/>
      <c r="R21" s="12"/>
      <c r="S21" s="12"/>
      <c r="T21" s="12"/>
      <c r="U21" s="12"/>
      <c r="V21" s="12"/>
      <c r="W21" s="12"/>
      <c r="X21" s="12"/>
      <c r="Y21" s="12"/>
      <c r="Z21" s="12"/>
      <c r="AA21" s="12"/>
      <c r="AB21" s="12" t="s">
        <v>74</v>
      </c>
      <c r="AC21" s="12" t="s">
        <v>77</v>
      </c>
      <c r="AD21" s="12" t="s">
        <v>16</v>
      </c>
      <c r="AE21" s="12" t="s">
        <v>1</v>
      </c>
      <c r="AF21" s="55" t="s">
        <v>960</v>
      </c>
      <c r="AG21" s="24" t="s">
        <v>959</v>
      </c>
      <c r="AH21" s="12">
        <v>0</v>
      </c>
      <c r="AI21" s="12">
        <v>180</v>
      </c>
      <c r="AJ21" s="12">
        <v>110</v>
      </c>
      <c r="AK21" s="12">
        <v>200</v>
      </c>
      <c r="AL21" s="12">
        <v>220</v>
      </c>
      <c r="AM21" s="12">
        <v>220</v>
      </c>
      <c r="AN21" s="12">
        <v>172</v>
      </c>
      <c r="AO21" s="12">
        <v>8</v>
      </c>
      <c r="AP21" s="189">
        <v>110</v>
      </c>
      <c r="AQ21" s="12">
        <v>10</v>
      </c>
      <c r="AR21" s="136">
        <v>10</v>
      </c>
      <c r="AS21" s="12">
        <v>15</v>
      </c>
      <c r="AT21" s="12">
        <v>15</v>
      </c>
      <c r="AU21" s="187">
        <v>8</v>
      </c>
      <c r="AV21" s="12">
        <v>8</v>
      </c>
      <c r="AW21" s="56">
        <v>8</v>
      </c>
      <c r="AX21" s="56">
        <v>8</v>
      </c>
      <c r="AY21" s="56">
        <v>7</v>
      </c>
      <c r="AZ21" s="12">
        <v>7</v>
      </c>
      <c r="BA21" s="12">
        <v>7</v>
      </c>
      <c r="BB21" s="12">
        <v>7</v>
      </c>
    </row>
    <row r="22" spans="1:56" ht="84.75" customHeight="1" x14ac:dyDescent="0.25">
      <c r="A22" s="15" t="s">
        <v>768</v>
      </c>
      <c r="B22" s="15" t="s">
        <v>958</v>
      </c>
      <c r="C22" s="15" t="s">
        <v>778</v>
      </c>
      <c r="D22" s="15" t="s">
        <v>957</v>
      </c>
      <c r="E22" s="15" t="s">
        <v>957</v>
      </c>
      <c r="F22" s="12" t="s">
        <v>236</v>
      </c>
      <c r="G22" s="12" t="s">
        <v>151</v>
      </c>
      <c r="H22" s="12" t="s">
        <v>150</v>
      </c>
      <c r="I22" s="12" t="s">
        <v>149</v>
      </c>
      <c r="J22" s="13"/>
      <c r="K22" s="12">
        <v>432</v>
      </c>
      <c r="L22" s="55" t="s">
        <v>956</v>
      </c>
      <c r="M22" s="12" t="s">
        <v>66</v>
      </c>
      <c r="N22" s="12"/>
      <c r="O22" s="12"/>
      <c r="P22" s="12"/>
      <c r="Q22" s="12"/>
      <c r="R22" s="12"/>
      <c r="S22" s="12"/>
      <c r="T22" s="12"/>
      <c r="U22" s="12"/>
      <c r="V22" s="12"/>
      <c r="W22" s="12"/>
      <c r="X22" s="12"/>
      <c r="Y22" s="12"/>
      <c r="Z22" s="12"/>
      <c r="AA22" s="12"/>
      <c r="AB22" s="12" t="s">
        <v>28</v>
      </c>
      <c r="AC22" s="12" t="s">
        <v>77</v>
      </c>
      <c r="AD22" s="12" t="s">
        <v>16</v>
      </c>
      <c r="AE22" s="12" t="s">
        <v>1</v>
      </c>
      <c r="AF22" s="55" t="s">
        <v>955</v>
      </c>
      <c r="AG22" s="24" t="s">
        <v>954</v>
      </c>
      <c r="AH22" s="12">
        <v>0</v>
      </c>
      <c r="AI22" s="56">
        <v>1300</v>
      </c>
      <c r="AJ22" s="56">
        <v>1600</v>
      </c>
      <c r="AK22" s="56">
        <v>1800</v>
      </c>
      <c r="AL22" s="56">
        <v>1950</v>
      </c>
      <c r="AM22" s="56">
        <v>1950</v>
      </c>
      <c r="AN22" s="56">
        <v>1498</v>
      </c>
      <c r="AO22" s="174">
        <v>0</v>
      </c>
      <c r="AP22" s="188">
        <v>1600</v>
      </c>
      <c r="AQ22" s="12">
        <v>100</v>
      </c>
      <c r="AR22" s="136">
        <v>120</v>
      </c>
      <c r="AS22" s="12">
        <v>130</v>
      </c>
      <c r="AT22" s="12">
        <v>140</v>
      </c>
      <c r="AU22" s="187">
        <v>130</v>
      </c>
      <c r="AV22" s="12">
        <v>140</v>
      </c>
      <c r="AW22" s="56">
        <v>150</v>
      </c>
      <c r="AX22" s="56">
        <v>130</v>
      </c>
      <c r="AY22" s="56">
        <v>140</v>
      </c>
      <c r="AZ22" s="12">
        <v>150</v>
      </c>
      <c r="BA22" s="12">
        <v>130</v>
      </c>
      <c r="BB22" s="12">
        <v>140</v>
      </c>
    </row>
    <row r="23" spans="1:56" ht="154.5" customHeight="1" x14ac:dyDescent="0.25">
      <c r="A23" s="95" t="s">
        <v>768</v>
      </c>
      <c r="B23" s="95" t="s">
        <v>153</v>
      </c>
      <c r="C23" s="95" t="s">
        <v>767</v>
      </c>
      <c r="D23" s="95" t="s">
        <v>932</v>
      </c>
      <c r="E23" s="95" t="s">
        <v>932</v>
      </c>
      <c r="F23" s="81" t="s">
        <v>236</v>
      </c>
      <c r="G23" s="81" t="s">
        <v>151</v>
      </c>
      <c r="H23" s="81" t="s">
        <v>150</v>
      </c>
      <c r="I23" s="81" t="s">
        <v>149</v>
      </c>
      <c r="J23" s="33"/>
      <c r="K23" s="81">
        <v>446</v>
      </c>
      <c r="L23" s="88" t="s">
        <v>953</v>
      </c>
      <c r="M23" s="81" t="s">
        <v>66</v>
      </c>
      <c r="N23" s="81"/>
      <c r="O23" s="81"/>
      <c r="P23" s="81"/>
      <c r="Q23" s="81"/>
      <c r="R23" s="81"/>
      <c r="S23" s="81"/>
      <c r="T23" s="81"/>
      <c r="U23" s="81"/>
      <c r="V23" s="81"/>
      <c r="W23" s="81"/>
      <c r="X23" s="81"/>
      <c r="Y23" s="81"/>
      <c r="Z23" s="81"/>
      <c r="AA23" s="81"/>
      <c r="AB23" s="81" t="s">
        <v>74</v>
      </c>
      <c r="AC23" s="81" t="s">
        <v>3</v>
      </c>
      <c r="AD23" s="81" t="s">
        <v>25</v>
      </c>
      <c r="AE23" s="81" t="s">
        <v>65</v>
      </c>
      <c r="AF23" s="93" t="s">
        <v>952</v>
      </c>
      <c r="AG23" s="17" t="s">
        <v>937</v>
      </c>
      <c r="AH23" s="149">
        <v>0</v>
      </c>
      <c r="AI23" s="149">
        <v>0</v>
      </c>
      <c r="AJ23" s="186">
        <v>80</v>
      </c>
      <c r="AK23" s="147">
        <v>100</v>
      </c>
      <c r="AL23" s="149">
        <v>0</v>
      </c>
      <c r="AM23" s="147">
        <v>100</v>
      </c>
      <c r="AN23" s="149">
        <v>0</v>
      </c>
      <c r="AO23" s="149"/>
      <c r="AP23" s="186">
        <v>80</v>
      </c>
      <c r="AQ23" s="149"/>
      <c r="AR23" s="148"/>
      <c r="AS23" s="147">
        <v>25</v>
      </c>
      <c r="AT23" s="33"/>
      <c r="AU23" s="33"/>
      <c r="AV23" s="81">
        <v>15</v>
      </c>
      <c r="AW23" s="81"/>
      <c r="AX23" s="81"/>
      <c r="AY23" s="81">
        <v>30</v>
      </c>
      <c r="AZ23" s="81"/>
      <c r="BA23" s="81"/>
      <c r="BB23" s="81">
        <v>30</v>
      </c>
    </row>
    <row r="24" spans="1:56" ht="84.75" customHeight="1" x14ac:dyDescent="0.25">
      <c r="A24" s="15" t="s">
        <v>768</v>
      </c>
      <c r="B24" s="15" t="s">
        <v>940</v>
      </c>
      <c r="C24" s="15" t="s">
        <v>767</v>
      </c>
      <c r="D24" s="15" t="s">
        <v>932</v>
      </c>
      <c r="E24" s="15" t="s">
        <v>932</v>
      </c>
      <c r="F24" s="12" t="s">
        <v>236</v>
      </c>
      <c r="G24" s="12" t="s">
        <v>151</v>
      </c>
      <c r="H24" s="12" t="s">
        <v>150</v>
      </c>
      <c r="I24" s="12" t="s">
        <v>149</v>
      </c>
      <c r="J24" s="13"/>
      <c r="K24" s="12">
        <v>126</v>
      </c>
      <c r="L24" s="24" t="s">
        <v>951</v>
      </c>
      <c r="M24" s="12" t="s">
        <v>66</v>
      </c>
      <c r="N24" s="12"/>
      <c r="O24" s="12"/>
      <c r="P24" s="12"/>
      <c r="Q24" s="12"/>
      <c r="R24" s="12"/>
      <c r="S24" s="12"/>
      <c r="T24" s="12"/>
      <c r="U24" s="12"/>
      <c r="V24" s="12"/>
      <c r="W24" s="12"/>
      <c r="X24" s="12"/>
      <c r="Y24" s="12"/>
      <c r="Z24" s="12"/>
      <c r="AA24" s="12"/>
      <c r="AB24" s="12" t="s">
        <v>74</v>
      </c>
      <c r="AC24" s="12" t="s">
        <v>77</v>
      </c>
      <c r="AD24" s="12" t="s">
        <v>25</v>
      </c>
      <c r="AE24" s="12" t="s">
        <v>1</v>
      </c>
      <c r="AF24" s="55" t="s">
        <v>950</v>
      </c>
      <c r="AG24" s="55" t="s">
        <v>949</v>
      </c>
      <c r="AH24" s="12">
        <v>0</v>
      </c>
      <c r="AI24" s="12">
        <v>0</v>
      </c>
      <c r="AJ24" s="12">
        <v>9</v>
      </c>
      <c r="AK24" s="12">
        <v>4</v>
      </c>
      <c r="AL24" s="12">
        <v>4</v>
      </c>
      <c r="AM24" s="12">
        <v>12</v>
      </c>
      <c r="AN24" s="12">
        <v>0</v>
      </c>
      <c r="AO24" s="12"/>
      <c r="AP24" s="12">
        <v>9</v>
      </c>
      <c r="AQ24" s="12"/>
      <c r="AR24" s="96"/>
      <c r="AS24" s="12"/>
      <c r="AT24" s="13"/>
      <c r="AU24" s="13"/>
      <c r="AV24" s="12">
        <v>3</v>
      </c>
      <c r="AW24" s="12">
        <v>1</v>
      </c>
      <c r="AX24" s="12">
        <v>1</v>
      </c>
      <c r="AY24" s="12">
        <v>1</v>
      </c>
      <c r="AZ24" s="12">
        <v>1</v>
      </c>
      <c r="BA24" s="12">
        <v>1</v>
      </c>
      <c r="BB24" s="12">
        <v>1</v>
      </c>
    </row>
    <row r="25" spans="1:56" ht="84.75" customHeight="1" x14ac:dyDescent="0.25">
      <c r="A25" s="95" t="s">
        <v>768</v>
      </c>
      <c r="B25" s="95" t="s">
        <v>153</v>
      </c>
      <c r="C25" s="95" t="s">
        <v>767</v>
      </c>
      <c r="D25" s="95" t="s">
        <v>932</v>
      </c>
      <c r="E25" s="95" t="s">
        <v>932</v>
      </c>
      <c r="F25" s="81" t="s">
        <v>236</v>
      </c>
      <c r="G25" s="81" t="s">
        <v>151</v>
      </c>
      <c r="H25" s="81" t="s">
        <v>150</v>
      </c>
      <c r="I25" s="81" t="s">
        <v>149</v>
      </c>
      <c r="J25" s="33"/>
      <c r="K25" s="81">
        <v>449</v>
      </c>
      <c r="L25" s="88" t="s">
        <v>948</v>
      </c>
      <c r="M25" s="81" t="s">
        <v>66</v>
      </c>
      <c r="N25" s="81"/>
      <c r="O25" s="81"/>
      <c r="P25" s="81"/>
      <c r="Q25" s="81"/>
      <c r="R25" s="81"/>
      <c r="S25" s="81"/>
      <c r="T25" s="81"/>
      <c r="U25" s="81"/>
      <c r="V25" s="81"/>
      <c r="W25" s="81"/>
      <c r="X25" s="81"/>
      <c r="Y25" s="81"/>
      <c r="Z25" s="81"/>
      <c r="AA25" s="81"/>
      <c r="AB25" s="81" t="s">
        <v>74</v>
      </c>
      <c r="AC25" s="81" t="s">
        <v>21</v>
      </c>
      <c r="AD25" s="81" t="s">
        <v>25</v>
      </c>
      <c r="AE25" s="81" t="s">
        <v>1</v>
      </c>
      <c r="AF25" s="17" t="s">
        <v>947</v>
      </c>
      <c r="AG25" s="17" t="s">
        <v>946</v>
      </c>
      <c r="AH25" s="81">
        <v>0</v>
      </c>
      <c r="AI25" s="81">
        <v>0</v>
      </c>
      <c r="AJ25" s="81">
        <v>1</v>
      </c>
      <c r="AK25" s="81">
        <v>1</v>
      </c>
      <c r="AL25" s="81">
        <v>1</v>
      </c>
      <c r="AM25" s="81">
        <v>3</v>
      </c>
      <c r="AN25" s="81">
        <v>0</v>
      </c>
      <c r="AO25" s="81"/>
      <c r="AP25" s="81">
        <v>1</v>
      </c>
      <c r="AQ25" s="81"/>
      <c r="AR25" s="89"/>
      <c r="AS25" s="81"/>
      <c r="AT25" s="33"/>
      <c r="AU25" s="33"/>
      <c r="AV25" s="81">
        <v>1</v>
      </c>
      <c r="AW25" s="114"/>
      <c r="AX25" s="81"/>
      <c r="AY25" s="81"/>
      <c r="AZ25" s="81"/>
      <c r="BA25" s="81"/>
      <c r="BB25" s="81"/>
    </row>
    <row r="26" spans="1:56" ht="84.75" customHeight="1" x14ac:dyDescent="0.25">
      <c r="A26" s="15" t="s">
        <v>768</v>
      </c>
      <c r="B26" s="15" t="s">
        <v>153</v>
      </c>
      <c r="C26" s="15" t="s">
        <v>767</v>
      </c>
      <c r="D26" s="15" t="s">
        <v>932</v>
      </c>
      <c r="E26" s="15" t="s">
        <v>932</v>
      </c>
      <c r="F26" s="12" t="s">
        <v>236</v>
      </c>
      <c r="G26" s="12" t="s">
        <v>151</v>
      </c>
      <c r="H26" s="12" t="s">
        <v>150</v>
      </c>
      <c r="I26" s="12" t="s">
        <v>149</v>
      </c>
      <c r="J26" s="13"/>
      <c r="K26" s="12">
        <v>141</v>
      </c>
      <c r="L26" s="24" t="s">
        <v>945</v>
      </c>
      <c r="M26" s="12" t="s">
        <v>66</v>
      </c>
      <c r="N26" s="12"/>
      <c r="O26" s="12"/>
      <c r="P26" s="12"/>
      <c r="Q26" s="12"/>
      <c r="R26" s="12"/>
      <c r="S26" s="12"/>
      <c r="T26" s="12"/>
      <c r="U26" s="12"/>
      <c r="V26" s="12"/>
      <c r="W26" s="12"/>
      <c r="X26" s="12"/>
      <c r="Y26" s="12"/>
      <c r="Z26" s="12"/>
      <c r="AA26" s="12"/>
      <c r="AB26" s="12" t="s">
        <v>74</v>
      </c>
      <c r="AC26" s="12" t="s">
        <v>3</v>
      </c>
      <c r="AD26" s="12" t="s">
        <v>25</v>
      </c>
      <c r="AE26" s="12" t="s">
        <v>65</v>
      </c>
      <c r="AF26" s="55" t="s">
        <v>938</v>
      </c>
      <c r="AG26" s="55" t="s">
        <v>937</v>
      </c>
      <c r="AH26" s="49">
        <v>0</v>
      </c>
      <c r="AI26" s="150">
        <v>60</v>
      </c>
      <c r="AJ26" s="150">
        <v>40</v>
      </c>
      <c r="AK26" s="150">
        <v>0</v>
      </c>
      <c r="AL26" s="150">
        <v>0</v>
      </c>
      <c r="AM26" s="150">
        <v>100</v>
      </c>
      <c r="AN26" s="150">
        <v>0</v>
      </c>
      <c r="AO26" s="150"/>
      <c r="AP26" s="150">
        <v>40</v>
      </c>
      <c r="AQ26" s="49"/>
      <c r="AR26" s="151"/>
      <c r="AS26" s="150">
        <v>5</v>
      </c>
      <c r="AT26" s="13"/>
      <c r="AU26" s="13"/>
      <c r="AV26" s="12">
        <v>10</v>
      </c>
      <c r="AW26" s="12"/>
      <c r="AX26" s="12"/>
      <c r="AY26" s="12">
        <v>20</v>
      </c>
      <c r="AZ26" s="12"/>
      <c r="BA26" s="12"/>
      <c r="BB26" s="12">
        <v>5</v>
      </c>
    </row>
    <row r="27" spans="1:56" ht="84.75" customHeight="1" x14ac:dyDescent="0.25">
      <c r="A27" s="95" t="s">
        <v>768</v>
      </c>
      <c r="B27" s="95" t="s">
        <v>940</v>
      </c>
      <c r="C27" s="95" t="s">
        <v>767</v>
      </c>
      <c r="D27" s="95" t="s">
        <v>932</v>
      </c>
      <c r="E27" s="95" t="s">
        <v>932</v>
      </c>
      <c r="F27" s="81" t="s">
        <v>236</v>
      </c>
      <c r="G27" s="81" t="s">
        <v>151</v>
      </c>
      <c r="H27" s="81" t="s">
        <v>150</v>
      </c>
      <c r="I27" s="81" t="s">
        <v>149</v>
      </c>
      <c r="J27" s="33"/>
      <c r="K27" s="81">
        <v>450</v>
      </c>
      <c r="L27" s="88" t="s">
        <v>944</v>
      </c>
      <c r="M27" s="81" t="s">
        <v>66</v>
      </c>
      <c r="N27" s="81"/>
      <c r="O27" s="81"/>
      <c r="P27" s="81"/>
      <c r="Q27" s="81"/>
      <c r="R27" s="81"/>
      <c r="S27" s="81"/>
      <c r="T27" s="81"/>
      <c r="U27" s="81"/>
      <c r="V27" s="81"/>
      <c r="W27" s="81"/>
      <c r="X27" s="81"/>
      <c r="Y27" s="81"/>
      <c r="Z27" s="81"/>
      <c r="AA27" s="81"/>
      <c r="AB27" s="81" t="s">
        <v>74</v>
      </c>
      <c r="AC27" s="81" t="s">
        <v>3</v>
      </c>
      <c r="AD27" s="81" t="s">
        <v>25</v>
      </c>
      <c r="AE27" s="81" t="s">
        <v>1</v>
      </c>
      <c r="AF27" s="17" t="s">
        <v>943</v>
      </c>
      <c r="AG27" s="17" t="s">
        <v>942</v>
      </c>
      <c r="AH27" s="81">
        <v>0</v>
      </c>
      <c r="AI27" s="81">
        <v>2</v>
      </c>
      <c r="AJ27" s="81">
        <v>4</v>
      </c>
      <c r="AK27" s="81">
        <v>4</v>
      </c>
      <c r="AL27" s="81">
        <v>4</v>
      </c>
      <c r="AM27" s="81">
        <v>14</v>
      </c>
      <c r="AN27" s="81">
        <v>0</v>
      </c>
      <c r="AO27" s="81"/>
      <c r="AP27" s="81">
        <v>4</v>
      </c>
      <c r="AQ27" s="81"/>
      <c r="AR27" s="89"/>
      <c r="AS27" s="81">
        <v>0</v>
      </c>
      <c r="AT27" s="33"/>
      <c r="AU27" s="33"/>
      <c r="AV27" s="81">
        <v>1</v>
      </c>
      <c r="AW27" s="81"/>
      <c r="AX27" s="81"/>
      <c r="AY27" s="81">
        <v>1</v>
      </c>
      <c r="AZ27" s="81"/>
      <c r="BA27" s="81"/>
      <c r="BB27" s="81">
        <v>2</v>
      </c>
    </row>
    <row r="28" spans="1:56" ht="84.75" customHeight="1" x14ac:dyDescent="0.25">
      <c r="A28" s="15" t="s">
        <v>768</v>
      </c>
      <c r="B28" s="15" t="s">
        <v>940</v>
      </c>
      <c r="C28" s="15" t="s">
        <v>767</v>
      </c>
      <c r="D28" s="15" t="s">
        <v>932</v>
      </c>
      <c r="E28" s="15" t="s">
        <v>932</v>
      </c>
      <c r="F28" s="12" t="s">
        <v>236</v>
      </c>
      <c r="G28" s="12" t="s">
        <v>151</v>
      </c>
      <c r="H28" s="12" t="s">
        <v>150</v>
      </c>
      <c r="I28" s="12" t="s">
        <v>149</v>
      </c>
      <c r="J28" s="13"/>
      <c r="K28" s="12">
        <v>121</v>
      </c>
      <c r="L28" s="24" t="s">
        <v>941</v>
      </c>
      <c r="M28" s="12" t="s">
        <v>66</v>
      </c>
      <c r="N28" s="12"/>
      <c r="O28" s="12"/>
      <c r="P28" s="12"/>
      <c r="Q28" s="12"/>
      <c r="R28" s="12"/>
      <c r="S28" s="12"/>
      <c r="T28" s="12"/>
      <c r="U28" s="12"/>
      <c r="V28" s="12"/>
      <c r="W28" s="12"/>
      <c r="X28" s="12"/>
      <c r="Y28" s="12"/>
      <c r="Z28" s="12"/>
      <c r="AA28" s="12"/>
      <c r="AB28" s="12" t="s">
        <v>74</v>
      </c>
      <c r="AC28" s="12" t="s">
        <v>3</v>
      </c>
      <c r="AD28" s="12" t="s">
        <v>25</v>
      </c>
      <c r="AE28" s="12" t="s">
        <v>65</v>
      </c>
      <c r="AF28" s="55" t="s">
        <v>938</v>
      </c>
      <c r="AG28" s="55" t="s">
        <v>937</v>
      </c>
      <c r="AH28" s="49">
        <v>0</v>
      </c>
      <c r="AI28" s="49">
        <v>0</v>
      </c>
      <c r="AJ28" s="49">
        <v>100</v>
      </c>
      <c r="AK28" s="49">
        <v>0</v>
      </c>
      <c r="AL28" s="49">
        <v>0</v>
      </c>
      <c r="AM28" s="49">
        <v>100</v>
      </c>
      <c r="AN28" s="49">
        <v>0</v>
      </c>
      <c r="AO28" s="49">
        <v>0</v>
      </c>
      <c r="AP28" s="49">
        <v>100</v>
      </c>
      <c r="AQ28" s="49"/>
      <c r="AR28" s="151"/>
      <c r="AS28" s="150">
        <v>50</v>
      </c>
      <c r="AT28" s="13"/>
      <c r="AU28" s="13"/>
      <c r="AV28" s="36">
        <v>50</v>
      </c>
      <c r="AW28" s="12"/>
      <c r="AX28" s="12"/>
      <c r="AY28" s="12"/>
      <c r="AZ28" s="12"/>
      <c r="BA28" s="12"/>
      <c r="BB28" s="12"/>
    </row>
    <row r="29" spans="1:56" ht="84.75" customHeight="1" x14ac:dyDescent="0.25">
      <c r="A29" s="95" t="s">
        <v>768</v>
      </c>
      <c r="B29" s="95" t="s">
        <v>940</v>
      </c>
      <c r="C29" s="95" t="s">
        <v>767</v>
      </c>
      <c r="D29" s="95" t="s">
        <v>932</v>
      </c>
      <c r="E29" s="95" t="s">
        <v>932</v>
      </c>
      <c r="F29" s="81" t="s">
        <v>236</v>
      </c>
      <c r="G29" s="81" t="s">
        <v>151</v>
      </c>
      <c r="H29" s="81" t="s">
        <v>150</v>
      </c>
      <c r="I29" s="81" t="s">
        <v>149</v>
      </c>
      <c r="J29" s="33"/>
      <c r="K29" s="81">
        <v>180</v>
      </c>
      <c r="L29" s="88" t="s">
        <v>939</v>
      </c>
      <c r="M29" s="81" t="s">
        <v>66</v>
      </c>
      <c r="N29" s="81"/>
      <c r="O29" s="81"/>
      <c r="P29" s="81"/>
      <c r="Q29" s="81"/>
      <c r="R29" s="81"/>
      <c r="S29" s="81"/>
      <c r="T29" s="81"/>
      <c r="U29" s="81"/>
      <c r="V29" s="81"/>
      <c r="W29" s="81"/>
      <c r="X29" s="81"/>
      <c r="Y29" s="81"/>
      <c r="Z29" s="81"/>
      <c r="AA29" s="81"/>
      <c r="AB29" s="81" t="s">
        <v>74</v>
      </c>
      <c r="AC29" s="81" t="s">
        <v>3</v>
      </c>
      <c r="AD29" s="81" t="s">
        <v>25</v>
      </c>
      <c r="AE29" s="81" t="s">
        <v>65</v>
      </c>
      <c r="AF29" s="17" t="s">
        <v>938</v>
      </c>
      <c r="AG29" s="17" t="s">
        <v>937</v>
      </c>
      <c r="AH29" s="149">
        <v>0</v>
      </c>
      <c r="AI29" s="149">
        <v>0</v>
      </c>
      <c r="AJ29" s="149">
        <v>100</v>
      </c>
      <c r="AK29" s="149">
        <v>0</v>
      </c>
      <c r="AL29" s="149">
        <v>0</v>
      </c>
      <c r="AM29" s="149">
        <v>100</v>
      </c>
      <c r="AN29" s="149"/>
      <c r="AO29" s="149"/>
      <c r="AP29" s="149">
        <v>100</v>
      </c>
      <c r="AQ29" s="149"/>
      <c r="AR29" s="148"/>
      <c r="AS29" s="147">
        <v>30</v>
      </c>
      <c r="AT29" s="33"/>
      <c r="AU29" s="33"/>
      <c r="AV29" s="185">
        <v>20</v>
      </c>
      <c r="AW29" s="81"/>
      <c r="AX29" s="185">
        <v>20</v>
      </c>
      <c r="AY29" s="81"/>
      <c r="AZ29" s="81"/>
      <c r="BA29" s="81"/>
      <c r="BB29" s="81">
        <v>30</v>
      </c>
    </row>
    <row r="30" spans="1:56" ht="84.75" customHeight="1" x14ac:dyDescent="0.25">
      <c r="A30" s="15" t="s">
        <v>768</v>
      </c>
      <c r="B30" s="15" t="s">
        <v>153</v>
      </c>
      <c r="C30" s="15" t="s">
        <v>767</v>
      </c>
      <c r="D30" s="15" t="s">
        <v>932</v>
      </c>
      <c r="E30" s="15" t="s">
        <v>932</v>
      </c>
      <c r="F30" s="12" t="s">
        <v>236</v>
      </c>
      <c r="G30" s="12" t="s">
        <v>151</v>
      </c>
      <c r="H30" s="12" t="s">
        <v>150</v>
      </c>
      <c r="I30" s="12" t="s">
        <v>149</v>
      </c>
      <c r="J30" s="13"/>
      <c r="K30" s="12">
        <v>459</v>
      </c>
      <c r="L30" s="203" t="s">
        <v>936</v>
      </c>
      <c r="M30" s="12" t="s">
        <v>66</v>
      </c>
      <c r="N30" s="12"/>
      <c r="O30" s="12"/>
      <c r="P30" s="12"/>
      <c r="Q30" s="12"/>
      <c r="R30" s="12"/>
      <c r="S30" s="12"/>
      <c r="T30" s="12"/>
      <c r="U30" s="12"/>
      <c r="V30" s="12"/>
      <c r="W30" s="12"/>
      <c r="X30" s="12"/>
      <c r="Y30" s="12"/>
      <c r="Z30" s="12"/>
      <c r="AA30" s="12"/>
      <c r="AB30" s="12" t="s">
        <v>74</v>
      </c>
      <c r="AC30" s="12" t="s">
        <v>77</v>
      </c>
      <c r="AD30" s="12" t="s">
        <v>25</v>
      </c>
      <c r="AE30" s="12" t="s">
        <v>1</v>
      </c>
      <c r="AF30" s="55" t="s">
        <v>935</v>
      </c>
      <c r="AG30" s="55" t="s">
        <v>934</v>
      </c>
      <c r="AH30" s="183">
        <v>529946929958</v>
      </c>
      <c r="AI30" s="183">
        <v>1000000000000</v>
      </c>
      <c r="AJ30" s="183">
        <v>500000000000</v>
      </c>
      <c r="AK30" s="183">
        <v>1200000000000</v>
      </c>
      <c r="AL30" s="183">
        <v>1200000000000</v>
      </c>
      <c r="AM30" s="183">
        <v>1200000000000</v>
      </c>
      <c r="AN30" s="183">
        <v>1000000000000</v>
      </c>
      <c r="AO30" s="182"/>
      <c r="AP30" s="183">
        <v>500000000000</v>
      </c>
      <c r="AQ30" s="12"/>
      <c r="AR30" s="96"/>
      <c r="AS30" s="12"/>
      <c r="AT30" s="180">
        <v>400000000000</v>
      </c>
      <c r="AU30" s="13"/>
      <c r="AV30" s="179">
        <v>10000000000</v>
      </c>
      <c r="AW30" s="179">
        <v>15000000000</v>
      </c>
      <c r="AX30" s="179">
        <v>15000000000</v>
      </c>
      <c r="AY30" s="12">
        <v>15000000000</v>
      </c>
      <c r="AZ30" s="12">
        <v>15000000000</v>
      </c>
      <c r="BA30" s="12">
        <v>15000000000</v>
      </c>
      <c r="BB30" s="178">
        <v>15000000000</v>
      </c>
    </row>
    <row r="31" spans="1:56" ht="84.75" customHeight="1" x14ac:dyDescent="0.25">
      <c r="A31" s="15" t="s">
        <v>768</v>
      </c>
      <c r="B31" s="15" t="s">
        <v>153</v>
      </c>
      <c r="C31" s="15" t="s">
        <v>767</v>
      </c>
      <c r="D31" s="15" t="s">
        <v>932</v>
      </c>
      <c r="E31" s="15" t="s">
        <v>932</v>
      </c>
      <c r="F31" s="12" t="s">
        <v>236</v>
      </c>
      <c r="G31" s="12" t="s">
        <v>151</v>
      </c>
      <c r="H31" s="12" t="s">
        <v>150</v>
      </c>
      <c r="I31" s="12" t="s">
        <v>149</v>
      </c>
      <c r="J31" s="13"/>
      <c r="K31" s="12">
        <v>204</v>
      </c>
      <c r="L31" s="203" t="s">
        <v>930</v>
      </c>
      <c r="M31" s="12" t="s">
        <v>301</v>
      </c>
      <c r="N31" s="12"/>
      <c r="O31" s="12"/>
      <c r="P31" s="12" t="s">
        <v>39</v>
      </c>
      <c r="Q31" s="12"/>
      <c r="R31" s="12"/>
      <c r="S31" s="12"/>
      <c r="T31" s="12"/>
      <c r="U31" s="12"/>
      <c r="V31" s="12"/>
      <c r="W31" s="12"/>
      <c r="X31" s="12"/>
      <c r="Y31" s="12"/>
      <c r="Z31" s="12"/>
      <c r="AA31" s="12"/>
      <c r="AB31" s="12" t="s">
        <v>28</v>
      </c>
      <c r="AC31" s="12" t="s">
        <v>17</v>
      </c>
      <c r="AD31" s="12" t="s">
        <v>2</v>
      </c>
      <c r="AE31" s="12" t="s">
        <v>1</v>
      </c>
      <c r="AF31" s="55" t="s">
        <v>930</v>
      </c>
      <c r="AG31" s="55"/>
      <c r="AH31" s="183">
        <v>0</v>
      </c>
      <c r="AI31" s="183"/>
      <c r="AJ31" s="183"/>
      <c r="AK31" s="184"/>
      <c r="AL31" s="184">
        <v>1</v>
      </c>
      <c r="AM31" s="184">
        <v>1</v>
      </c>
      <c r="AN31" s="183"/>
      <c r="AO31" s="182"/>
      <c r="AP31" s="181">
        <v>0</v>
      </c>
      <c r="AQ31" s="12"/>
      <c r="AR31" s="136"/>
      <c r="AS31" s="12"/>
      <c r="AT31" s="180"/>
      <c r="AU31" s="13"/>
      <c r="AV31" s="179"/>
      <c r="AW31" s="179"/>
      <c r="AX31" s="179"/>
      <c r="AY31" s="12"/>
      <c r="AZ31" s="12"/>
      <c r="BA31" s="12"/>
      <c r="BB31" s="178"/>
      <c r="BD31" s="87" t="s">
        <v>351</v>
      </c>
    </row>
    <row r="32" spans="1:56" ht="84.75" customHeight="1" x14ac:dyDescent="0.25">
      <c r="A32" s="15" t="s">
        <v>768</v>
      </c>
      <c r="B32" s="15" t="s">
        <v>153</v>
      </c>
      <c r="C32" s="15" t="s">
        <v>767</v>
      </c>
      <c r="D32" s="15" t="s">
        <v>932</v>
      </c>
      <c r="E32" s="15" t="s">
        <v>932</v>
      </c>
      <c r="F32" s="12" t="s">
        <v>236</v>
      </c>
      <c r="G32" s="12" t="s">
        <v>151</v>
      </c>
      <c r="H32" s="12" t="s">
        <v>150</v>
      </c>
      <c r="I32" s="12" t="s">
        <v>149</v>
      </c>
      <c r="J32" s="13"/>
      <c r="K32" s="12">
        <v>205</v>
      </c>
      <c r="L32" s="203" t="s">
        <v>933</v>
      </c>
      <c r="M32" s="12" t="s">
        <v>301</v>
      </c>
      <c r="N32" s="12"/>
      <c r="O32" s="12"/>
      <c r="P32" s="12" t="s">
        <v>39</v>
      </c>
      <c r="Q32" s="12"/>
      <c r="R32" s="12"/>
      <c r="S32" s="12"/>
      <c r="T32" s="12"/>
      <c r="U32" s="12"/>
      <c r="V32" s="12"/>
      <c r="W32" s="12"/>
      <c r="X32" s="12"/>
      <c r="Y32" s="12"/>
      <c r="Z32" s="12"/>
      <c r="AA32" s="12"/>
      <c r="AB32" s="12" t="s">
        <v>28</v>
      </c>
      <c r="AC32" s="12" t="s">
        <v>17</v>
      </c>
      <c r="AD32" s="12" t="s">
        <v>25</v>
      </c>
      <c r="AE32" s="12" t="s">
        <v>1</v>
      </c>
      <c r="AF32" s="55" t="s">
        <v>933</v>
      </c>
      <c r="AG32" s="55"/>
      <c r="AH32" s="183">
        <v>0</v>
      </c>
      <c r="AI32" s="183"/>
      <c r="AJ32" s="183"/>
      <c r="AK32" s="184">
        <v>1</v>
      </c>
      <c r="AL32" s="184"/>
      <c r="AM32" s="184">
        <v>1</v>
      </c>
      <c r="AN32" s="183"/>
      <c r="AO32" s="182"/>
      <c r="AP32" s="181">
        <v>0</v>
      </c>
      <c r="AQ32" s="12"/>
      <c r="AR32" s="136"/>
      <c r="AS32" s="12"/>
      <c r="AT32" s="180"/>
      <c r="AU32" s="13"/>
      <c r="AV32" s="179"/>
      <c r="AW32" s="179"/>
      <c r="AX32" s="179"/>
      <c r="AY32" s="12"/>
      <c r="AZ32" s="12"/>
      <c r="BA32" s="12"/>
      <c r="BB32" s="178"/>
      <c r="BD32" s="87" t="s">
        <v>351</v>
      </c>
    </row>
    <row r="33" spans="1:56" ht="84.75" customHeight="1" x14ac:dyDescent="0.25">
      <c r="A33" s="15" t="s">
        <v>768</v>
      </c>
      <c r="B33" s="15" t="s">
        <v>153</v>
      </c>
      <c r="C33" s="15" t="s">
        <v>767</v>
      </c>
      <c r="D33" s="15" t="s">
        <v>932</v>
      </c>
      <c r="E33" s="15" t="s">
        <v>932</v>
      </c>
      <c r="F33" s="12" t="s">
        <v>236</v>
      </c>
      <c r="G33" s="12" t="s">
        <v>151</v>
      </c>
      <c r="H33" s="12" t="s">
        <v>150</v>
      </c>
      <c r="I33" s="12" t="s">
        <v>149</v>
      </c>
      <c r="J33" s="13"/>
      <c r="K33" s="12">
        <v>206</v>
      </c>
      <c r="L33" s="203" t="s">
        <v>931</v>
      </c>
      <c r="M33" s="12" t="s">
        <v>5</v>
      </c>
      <c r="N33" s="12"/>
      <c r="O33" s="12"/>
      <c r="P33" s="12"/>
      <c r="Q33" s="12" t="s">
        <v>39</v>
      </c>
      <c r="R33" s="12"/>
      <c r="S33" s="12"/>
      <c r="T33" s="12"/>
      <c r="U33" s="12"/>
      <c r="V33" s="12"/>
      <c r="W33" s="12"/>
      <c r="X33" s="12"/>
      <c r="Y33" s="12"/>
      <c r="Z33" s="12"/>
      <c r="AA33" s="12"/>
      <c r="AB33" s="12" t="s">
        <v>28</v>
      </c>
      <c r="AC33" s="12" t="s">
        <v>17</v>
      </c>
      <c r="AD33" s="12" t="s">
        <v>2</v>
      </c>
      <c r="AE33" s="12" t="s">
        <v>1</v>
      </c>
      <c r="AF33" s="55" t="s">
        <v>930</v>
      </c>
      <c r="AG33" s="55"/>
      <c r="AH33" s="183">
        <v>0</v>
      </c>
      <c r="AI33" s="183"/>
      <c r="AJ33" s="183"/>
      <c r="AK33" s="184"/>
      <c r="AL33" s="184">
        <v>1</v>
      </c>
      <c r="AM33" s="184">
        <v>1</v>
      </c>
      <c r="AN33" s="183"/>
      <c r="AO33" s="182"/>
      <c r="AP33" s="181">
        <v>0</v>
      </c>
      <c r="AQ33" s="12"/>
      <c r="AR33" s="136"/>
      <c r="AS33" s="12"/>
      <c r="AT33" s="180"/>
      <c r="AU33" s="13"/>
      <c r="AV33" s="179"/>
      <c r="AW33" s="179"/>
      <c r="AX33" s="179"/>
      <c r="AY33" s="12"/>
      <c r="AZ33" s="12"/>
      <c r="BA33" s="12"/>
      <c r="BB33" s="178"/>
      <c r="BD33" s="87" t="s">
        <v>351</v>
      </c>
    </row>
    <row r="34" spans="1:56" s="173" customFormat="1" ht="84.75" customHeight="1" x14ac:dyDescent="0.25">
      <c r="A34" s="15" t="s">
        <v>768</v>
      </c>
      <c r="B34" s="15" t="s">
        <v>170</v>
      </c>
      <c r="C34" s="15" t="s">
        <v>778</v>
      </c>
      <c r="D34" s="15" t="s">
        <v>923</v>
      </c>
      <c r="E34" s="15" t="s">
        <v>923</v>
      </c>
      <c r="F34" s="12" t="s">
        <v>236</v>
      </c>
      <c r="G34" s="12" t="s">
        <v>151</v>
      </c>
      <c r="H34" s="12" t="s">
        <v>150</v>
      </c>
      <c r="I34" s="12" t="s">
        <v>149</v>
      </c>
      <c r="J34" s="55"/>
      <c r="K34" s="12">
        <v>433</v>
      </c>
      <c r="L34" s="55" t="s">
        <v>929</v>
      </c>
      <c r="M34" s="12" t="s">
        <v>66</v>
      </c>
      <c r="N34" s="12"/>
      <c r="O34" s="12"/>
      <c r="P34" s="12"/>
      <c r="Q34" s="12"/>
      <c r="R34" s="12"/>
      <c r="S34" s="12"/>
      <c r="T34" s="12"/>
      <c r="U34" s="12"/>
      <c r="V34" s="12"/>
      <c r="W34" s="12"/>
      <c r="X34" s="12"/>
      <c r="Y34" s="12"/>
      <c r="Z34" s="12"/>
      <c r="AA34" s="12"/>
      <c r="AB34" s="12" t="s">
        <v>4</v>
      </c>
      <c r="AC34" s="12" t="s">
        <v>77</v>
      </c>
      <c r="AD34" s="12" t="s">
        <v>16</v>
      </c>
      <c r="AE34" s="12" t="s">
        <v>1</v>
      </c>
      <c r="AF34" s="55" t="s">
        <v>928</v>
      </c>
      <c r="AG34" s="55" t="s">
        <v>927</v>
      </c>
      <c r="AH34" s="55">
        <v>0</v>
      </c>
      <c r="AI34" s="177">
        <v>35000000000</v>
      </c>
      <c r="AJ34" s="177">
        <v>35000000000</v>
      </c>
      <c r="AK34" s="177">
        <v>30000000000</v>
      </c>
      <c r="AL34" s="177">
        <v>20000000000</v>
      </c>
      <c r="AM34" s="177">
        <v>120000000000</v>
      </c>
      <c r="AN34" s="177">
        <v>43834197549</v>
      </c>
      <c r="AO34" s="12">
        <v>0</v>
      </c>
      <c r="AP34" s="177">
        <v>35000000000</v>
      </c>
      <c r="AQ34" s="12">
        <v>0</v>
      </c>
      <c r="AR34" s="136">
        <v>0</v>
      </c>
      <c r="AS34" s="174">
        <v>1750000000</v>
      </c>
      <c r="AT34" s="176">
        <v>3500000000</v>
      </c>
      <c r="AU34" s="174">
        <v>3500000000</v>
      </c>
      <c r="AV34" s="174">
        <v>1750000000</v>
      </c>
      <c r="AW34" s="174">
        <v>2450000000</v>
      </c>
      <c r="AX34" s="174">
        <v>3500000000</v>
      </c>
      <c r="AY34" s="175">
        <v>3500000000</v>
      </c>
      <c r="AZ34" s="174">
        <v>3500000000</v>
      </c>
      <c r="BA34" s="174">
        <v>5250000000</v>
      </c>
      <c r="BB34" s="174">
        <v>6300000000</v>
      </c>
    </row>
    <row r="35" spans="1:56" s="173" customFormat="1" ht="84.75" customHeight="1" x14ac:dyDescent="0.25">
      <c r="A35" s="15" t="s">
        <v>768</v>
      </c>
      <c r="B35" s="15" t="s">
        <v>170</v>
      </c>
      <c r="C35" s="15" t="s">
        <v>778</v>
      </c>
      <c r="D35" s="15" t="s">
        <v>923</v>
      </c>
      <c r="E35" s="15" t="s">
        <v>923</v>
      </c>
      <c r="F35" s="12" t="s">
        <v>236</v>
      </c>
      <c r="G35" s="12" t="s">
        <v>151</v>
      </c>
      <c r="H35" s="12" t="s">
        <v>150</v>
      </c>
      <c r="I35" s="12" t="s">
        <v>149</v>
      </c>
      <c r="J35" s="12"/>
      <c r="K35" s="12">
        <v>434</v>
      </c>
      <c r="L35" s="24" t="s">
        <v>926</v>
      </c>
      <c r="M35" s="12" t="s">
        <v>66</v>
      </c>
      <c r="N35" s="12"/>
      <c r="O35" s="12"/>
      <c r="P35" s="12"/>
      <c r="Q35" s="12"/>
      <c r="R35" s="12"/>
      <c r="S35" s="12"/>
      <c r="T35" s="12"/>
      <c r="U35" s="12"/>
      <c r="V35" s="12"/>
      <c r="W35" s="12"/>
      <c r="X35" s="12"/>
      <c r="Y35" s="12"/>
      <c r="Z35" s="12"/>
      <c r="AA35" s="12"/>
      <c r="AB35" s="12" t="s">
        <v>4</v>
      </c>
      <c r="AC35" s="12" t="s">
        <v>77</v>
      </c>
      <c r="AD35" s="12" t="s">
        <v>16</v>
      </c>
      <c r="AE35" s="12" t="s">
        <v>1</v>
      </c>
      <c r="AF35" s="24" t="s">
        <v>925</v>
      </c>
      <c r="AG35" s="24" t="s">
        <v>924</v>
      </c>
      <c r="AH35" s="12">
        <v>0</v>
      </c>
      <c r="AI35" s="12">
        <v>3</v>
      </c>
      <c r="AJ35" s="12">
        <v>5</v>
      </c>
      <c r="AK35" s="12">
        <v>4</v>
      </c>
      <c r="AL35" s="12">
        <v>1</v>
      </c>
      <c r="AM35" s="12">
        <v>12</v>
      </c>
      <c r="AN35" s="12">
        <v>3</v>
      </c>
      <c r="AO35" s="12">
        <v>0</v>
      </c>
      <c r="AP35" s="12">
        <v>5</v>
      </c>
      <c r="AQ35" s="12">
        <v>0</v>
      </c>
      <c r="AR35" s="136">
        <v>0</v>
      </c>
      <c r="AS35" s="12">
        <v>0</v>
      </c>
      <c r="AT35" s="12">
        <v>0</v>
      </c>
      <c r="AU35" s="12">
        <v>1</v>
      </c>
      <c r="AV35" s="12">
        <v>1</v>
      </c>
      <c r="AW35" s="12">
        <v>0</v>
      </c>
      <c r="AX35" s="12">
        <v>0</v>
      </c>
      <c r="AY35" s="12">
        <v>0</v>
      </c>
      <c r="AZ35" s="12">
        <v>1</v>
      </c>
      <c r="BA35" s="12">
        <v>1</v>
      </c>
      <c r="BB35" s="12">
        <v>1</v>
      </c>
    </row>
    <row r="36" spans="1:56" s="173" customFormat="1" ht="84.75" customHeight="1" x14ac:dyDescent="0.25">
      <c r="A36" s="15" t="s">
        <v>768</v>
      </c>
      <c r="B36" s="15" t="s">
        <v>170</v>
      </c>
      <c r="C36" s="15" t="s">
        <v>778</v>
      </c>
      <c r="D36" s="15" t="s">
        <v>923</v>
      </c>
      <c r="E36" s="15" t="s">
        <v>923</v>
      </c>
      <c r="F36" s="12" t="s">
        <v>236</v>
      </c>
      <c r="G36" s="48" t="s">
        <v>61</v>
      </c>
      <c r="H36" s="48" t="s">
        <v>60</v>
      </c>
      <c r="I36" s="48" t="s">
        <v>149</v>
      </c>
      <c r="J36" s="12"/>
      <c r="K36" s="12">
        <v>435</v>
      </c>
      <c r="L36" s="24" t="s">
        <v>922</v>
      </c>
      <c r="M36" s="12" t="s">
        <v>66</v>
      </c>
      <c r="N36" s="12"/>
      <c r="O36" s="12"/>
      <c r="P36" s="12"/>
      <c r="Q36" s="12"/>
      <c r="R36" s="12"/>
      <c r="S36" s="12"/>
      <c r="T36" s="12"/>
      <c r="U36" s="12"/>
      <c r="V36" s="12"/>
      <c r="W36" s="12"/>
      <c r="X36" s="12"/>
      <c r="Y36" s="12"/>
      <c r="Z36" s="12"/>
      <c r="AA36" s="12"/>
      <c r="AB36" s="12" t="s">
        <v>4</v>
      </c>
      <c r="AC36" s="12" t="s">
        <v>77</v>
      </c>
      <c r="AD36" s="12" t="s">
        <v>16</v>
      </c>
      <c r="AE36" s="12" t="s">
        <v>1</v>
      </c>
      <c r="AF36" s="24" t="s">
        <v>921</v>
      </c>
      <c r="AG36" s="24" t="s">
        <v>920</v>
      </c>
      <c r="AH36" s="12">
        <v>0</v>
      </c>
      <c r="AI36" s="12">
        <v>3</v>
      </c>
      <c r="AJ36" s="12">
        <v>3</v>
      </c>
      <c r="AK36" s="12">
        <v>3</v>
      </c>
      <c r="AL36" s="12">
        <v>2</v>
      </c>
      <c r="AM36" s="12">
        <v>13</v>
      </c>
      <c r="AN36" s="12">
        <v>3</v>
      </c>
      <c r="AO36" s="12">
        <v>0</v>
      </c>
      <c r="AP36" s="12">
        <v>3</v>
      </c>
      <c r="AQ36" s="12">
        <v>0</v>
      </c>
      <c r="AR36" s="136">
        <v>0</v>
      </c>
      <c r="AS36" s="12">
        <v>0</v>
      </c>
      <c r="AT36" s="12">
        <v>0</v>
      </c>
      <c r="AU36" s="12">
        <v>1</v>
      </c>
      <c r="AV36" s="12">
        <v>0</v>
      </c>
      <c r="AW36" s="12">
        <v>0</v>
      </c>
      <c r="AX36" s="12">
        <v>0</v>
      </c>
      <c r="AY36" s="12">
        <v>0</v>
      </c>
      <c r="AZ36" s="12">
        <v>0</v>
      </c>
      <c r="BA36" s="12">
        <v>1</v>
      </c>
      <c r="BB36" s="12">
        <v>1</v>
      </c>
    </row>
    <row r="37" spans="1:56" ht="84.75" customHeight="1" x14ac:dyDescent="0.25">
      <c r="A37" s="15" t="s">
        <v>768</v>
      </c>
      <c r="B37" s="15" t="s">
        <v>170</v>
      </c>
      <c r="C37" s="15" t="s">
        <v>767</v>
      </c>
      <c r="D37" s="15" t="s">
        <v>900</v>
      </c>
      <c r="E37" s="15" t="s">
        <v>900</v>
      </c>
      <c r="F37" s="12" t="s">
        <v>236</v>
      </c>
      <c r="G37" s="12" t="s">
        <v>151</v>
      </c>
      <c r="H37" s="12" t="s">
        <v>150</v>
      </c>
      <c r="I37" s="12" t="s">
        <v>866</v>
      </c>
      <c r="J37" s="13" t="s">
        <v>919</v>
      </c>
      <c r="K37" s="12">
        <v>334</v>
      </c>
      <c r="L37" s="24" t="s">
        <v>918</v>
      </c>
      <c r="M37" s="12" t="s">
        <v>40</v>
      </c>
      <c r="N37" s="12" t="s">
        <v>39</v>
      </c>
      <c r="O37" s="12"/>
      <c r="P37" s="12"/>
      <c r="Q37" s="12"/>
      <c r="R37" s="12"/>
      <c r="S37" s="12"/>
      <c r="T37" s="12"/>
      <c r="U37" s="12"/>
      <c r="V37" s="12" t="s">
        <v>39</v>
      </c>
      <c r="W37" s="12"/>
      <c r="X37" s="12"/>
      <c r="Y37" s="12"/>
      <c r="Z37" s="12"/>
      <c r="AA37" s="12"/>
      <c r="AB37" s="12" t="s">
        <v>4</v>
      </c>
      <c r="AC37" s="12" t="s">
        <v>3</v>
      </c>
      <c r="AD37" s="12" t="s">
        <v>2</v>
      </c>
      <c r="AE37" s="12" t="s">
        <v>65</v>
      </c>
      <c r="AF37" s="55" t="s">
        <v>917</v>
      </c>
      <c r="AG37" s="55" t="s">
        <v>916</v>
      </c>
      <c r="AH37" s="49">
        <v>0</v>
      </c>
      <c r="AI37" s="150">
        <v>25</v>
      </c>
      <c r="AJ37" s="150">
        <v>50</v>
      </c>
      <c r="AK37" s="150">
        <v>75</v>
      </c>
      <c r="AL37" s="150">
        <v>100</v>
      </c>
      <c r="AM37" s="150">
        <v>100</v>
      </c>
      <c r="AN37" s="150">
        <v>25</v>
      </c>
      <c r="AO37" s="150">
        <v>0</v>
      </c>
      <c r="AP37" s="150">
        <v>50</v>
      </c>
      <c r="AQ37" s="150">
        <v>0</v>
      </c>
      <c r="AR37" s="157">
        <v>0</v>
      </c>
      <c r="AS37" s="150">
        <v>31.25</v>
      </c>
      <c r="AT37" s="12">
        <v>0</v>
      </c>
      <c r="AU37" s="81">
        <v>0</v>
      </c>
      <c r="AV37" s="49">
        <f>AS37+6.25</f>
        <v>37.5</v>
      </c>
      <c r="AW37" s="12">
        <v>0</v>
      </c>
      <c r="AX37" s="12">
        <v>0</v>
      </c>
      <c r="AY37" s="171">
        <v>43.75</v>
      </c>
      <c r="AZ37" s="12">
        <v>0</v>
      </c>
      <c r="BA37" s="12">
        <v>0</v>
      </c>
      <c r="BB37" s="12">
        <v>50</v>
      </c>
    </row>
    <row r="38" spans="1:56" ht="84.75" customHeight="1" x14ac:dyDescent="0.25">
      <c r="A38" s="15" t="s">
        <v>768</v>
      </c>
      <c r="B38" s="15" t="s">
        <v>170</v>
      </c>
      <c r="C38" s="15" t="s">
        <v>767</v>
      </c>
      <c r="D38" s="15" t="s">
        <v>900</v>
      </c>
      <c r="E38" s="15" t="s">
        <v>900</v>
      </c>
      <c r="F38" s="12" t="s">
        <v>236</v>
      </c>
      <c r="G38" s="12" t="s">
        <v>151</v>
      </c>
      <c r="H38" s="12" t="s">
        <v>150</v>
      </c>
      <c r="I38" s="12" t="s">
        <v>149</v>
      </c>
      <c r="J38" s="13" t="s">
        <v>148</v>
      </c>
      <c r="K38" s="12">
        <v>340</v>
      </c>
      <c r="L38" s="24" t="s">
        <v>915</v>
      </c>
      <c r="M38" s="12" t="s">
        <v>40</v>
      </c>
      <c r="N38" s="12" t="s">
        <v>39</v>
      </c>
      <c r="O38" s="12"/>
      <c r="P38" s="12"/>
      <c r="Q38" s="12"/>
      <c r="R38" s="12"/>
      <c r="S38" s="12"/>
      <c r="T38" s="12"/>
      <c r="U38" s="12"/>
      <c r="V38" s="12" t="s">
        <v>39</v>
      </c>
      <c r="W38" s="12"/>
      <c r="X38" s="12"/>
      <c r="Y38" s="12"/>
      <c r="Z38" s="12"/>
      <c r="AA38" s="12"/>
      <c r="AB38" s="12" t="s">
        <v>4</v>
      </c>
      <c r="AC38" s="12" t="s">
        <v>3</v>
      </c>
      <c r="AD38" s="12" t="s">
        <v>2</v>
      </c>
      <c r="AE38" s="12" t="s">
        <v>65</v>
      </c>
      <c r="AF38" s="55" t="s">
        <v>914</v>
      </c>
      <c r="AG38" s="55" t="s">
        <v>913</v>
      </c>
      <c r="AH38" s="150">
        <v>84.4</v>
      </c>
      <c r="AI38" s="150">
        <v>86</v>
      </c>
      <c r="AJ38" s="150">
        <v>90</v>
      </c>
      <c r="AK38" s="150">
        <v>95</v>
      </c>
      <c r="AL38" s="150">
        <v>100</v>
      </c>
      <c r="AM38" s="150">
        <v>100</v>
      </c>
      <c r="AN38" s="150">
        <v>86.036666666666704</v>
      </c>
      <c r="AO38" s="150">
        <v>0</v>
      </c>
      <c r="AP38" s="150">
        <v>90</v>
      </c>
      <c r="AQ38" s="150">
        <v>0</v>
      </c>
      <c r="AR38" s="157">
        <v>0</v>
      </c>
      <c r="AS38" s="150">
        <v>87</v>
      </c>
      <c r="AT38" s="12">
        <v>0</v>
      </c>
      <c r="AU38" s="12">
        <v>0</v>
      </c>
      <c r="AV38" s="12">
        <v>88</v>
      </c>
      <c r="AW38" s="12">
        <v>0</v>
      </c>
      <c r="AX38" s="12">
        <v>0</v>
      </c>
      <c r="AY38" s="171">
        <v>89</v>
      </c>
      <c r="AZ38" s="12">
        <v>0</v>
      </c>
      <c r="BA38" s="12">
        <v>0</v>
      </c>
      <c r="BB38" s="12">
        <v>90</v>
      </c>
    </row>
    <row r="39" spans="1:56" ht="84.75" customHeight="1" x14ac:dyDescent="0.25">
      <c r="A39" s="15" t="s">
        <v>768</v>
      </c>
      <c r="B39" s="15" t="s">
        <v>170</v>
      </c>
      <c r="C39" s="15" t="s">
        <v>767</v>
      </c>
      <c r="D39" s="15" t="s">
        <v>900</v>
      </c>
      <c r="E39" s="15" t="s">
        <v>900</v>
      </c>
      <c r="F39" s="12" t="s">
        <v>236</v>
      </c>
      <c r="G39" s="12" t="s">
        <v>151</v>
      </c>
      <c r="H39" s="12" t="s">
        <v>150</v>
      </c>
      <c r="I39" s="12" t="s">
        <v>149</v>
      </c>
      <c r="J39" s="13" t="s">
        <v>148</v>
      </c>
      <c r="K39" s="12">
        <v>341</v>
      </c>
      <c r="L39" s="24" t="s">
        <v>912</v>
      </c>
      <c r="M39" s="12" t="s">
        <v>40</v>
      </c>
      <c r="N39" s="12" t="s">
        <v>39</v>
      </c>
      <c r="O39" s="12"/>
      <c r="P39" s="12"/>
      <c r="Q39" s="12"/>
      <c r="R39" s="12"/>
      <c r="S39" s="12"/>
      <c r="T39" s="12"/>
      <c r="U39" s="12"/>
      <c r="V39" s="12" t="s">
        <v>39</v>
      </c>
      <c r="W39" s="12"/>
      <c r="X39" s="12"/>
      <c r="Y39" s="12"/>
      <c r="Z39" s="12"/>
      <c r="AA39" s="12"/>
      <c r="AB39" s="12" t="s">
        <v>4</v>
      </c>
      <c r="AC39" s="12" t="s">
        <v>77</v>
      </c>
      <c r="AD39" s="12" t="s">
        <v>2</v>
      </c>
      <c r="AE39" s="12" t="s">
        <v>65</v>
      </c>
      <c r="AF39" s="55" t="s">
        <v>911</v>
      </c>
      <c r="AG39" s="55" t="s">
        <v>910</v>
      </c>
      <c r="AH39" s="150">
        <v>76.7</v>
      </c>
      <c r="AI39" s="150">
        <v>80</v>
      </c>
      <c r="AJ39" s="150">
        <v>85</v>
      </c>
      <c r="AK39" s="150">
        <v>87</v>
      </c>
      <c r="AL39" s="150">
        <v>90</v>
      </c>
      <c r="AM39" s="150">
        <v>90</v>
      </c>
      <c r="AN39" s="150">
        <v>80</v>
      </c>
      <c r="AO39" s="150">
        <v>0</v>
      </c>
      <c r="AP39" s="150">
        <v>85</v>
      </c>
      <c r="AQ39" s="150">
        <v>80.416666666666671</v>
      </c>
      <c r="AR39" s="157">
        <v>80.833333333333343</v>
      </c>
      <c r="AS39" s="157">
        <v>81.250000000000014</v>
      </c>
      <c r="AT39" s="157">
        <f>AS39+0.416666666666667</f>
        <v>81.666666666666686</v>
      </c>
      <c r="AU39" s="157">
        <f>AT39+0.416666666666667</f>
        <v>82.083333333333357</v>
      </c>
      <c r="AV39" s="157">
        <f>AU39+0.416666666666667</f>
        <v>82.500000000000028</v>
      </c>
      <c r="AW39" s="157">
        <v>82.9166666666667</v>
      </c>
      <c r="AX39" s="157">
        <v>83.333333333333371</v>
      </c>
      <c r="AY39" s="172">
        <v>83.750000000000043</v>
      </c>
      <c r="AZ39" s="157">
        <v>84.166666666666714</v>
      </c>
      <c r="BA39" s="157">
        <v>84.583333333333385</v>
      </c>
      <c r="BB39" s="157">
        <v>85.000000000000057</v>
      </c>
    </row>
    <row r="40" spans="1:56" ht="188.25" customHeight="1" x14ac:dyDescent="0.25">
      <c r="A40" s="15" t="s">
        <v>768</v>
      </c>
      <c r="B40" s="15" t="s">
        <v>170</v>
      </c>
      <c r="C40" s="15" t="s">
        <v>767</v>
      </c>
      <c r="D40" s="15" t="s">
        <v>900</v>
      </c>
      <c r="E40" s="15" t="s">
        <v>900</v>
      </c>
      <c r="F40" s="12" t="s">
        <v>236</v>
      </c>
      <c r="G40" s="12" t="s">
        <v>151</v>
      </c>
      <c r="H40" s="12" t="s">
        <v>150</v>
      </c>
      <c r="I40" s="12" t="s">
        <v>149</v>
      </c>
      <c r="J40" s="13" t="s">
        <v>148</v>
      </c>
      <c r="K40" s="12">
        <v>342</v>
      </c>
      <c r="L40" s="24" t="s">
        <v>909</v>
      </c>
      <c r="M40" s="12" t="s">
        <v>40</v>
      </c>
      <c r="N40" s="12" t="s">
        <v>39</v>
      </c>
      <c r="O40" s="12"/>
      <c r="P40" s="12"/>
      <c r="Q40" s="12"/>
      <c r="R40" s="12"/>
      <c r="S40" s="12"/>
      <c r="T40" s="12"/>
      <c r="U40" s="12"/>
      <c r="V40" s="12" t="s">
        <v>39</v>
      </c>
      <c r="W40" s="12"/>
      <c r="X40" s="12"/>
      <c r="Y40" s="12"/>
      <c r="Z40" s="12"/>
      <c r="AA40" s="12"/>
      <c r="AB40" s="12" t="s">
        <v>74</v>
      </c>
      <c r="AC40" s="12" t="s">
        <v>77</v>
      </c>
      <c r="AD40" s="12" t="s">
        <v>2</v>
      </c>
      <c r="AE40" s="12" t="s">
        <v>65</v>
      </c>
      <c r="AF40" s="55" t="s">
        <v>908</v>
      </c>
      <c r="AG40" s="55" t="s">
        <v>907</v>
      </c>
      <c r="AH40" s="150">
        <v>35</v>
      </c>
      <c r="AI40" s="150">
        <v>0</v>
      </c>
      <c r="AJ40" s="150">
        <v>37</v>
      </c>
      <c r="AK40" s="150">
        <v>40</v>
      </c>
      <c r="AL40" s="150">
        <v>45</v>
      </c>
      <c r="AM40" s="150">
        <v>45</v>
      </c>
      <c r="AN40" s="150">
        <v>35</v>
      </c>
      <c r="AO40" s="150">
        <v>0</v>
      </c>
      <c r="AP40" s="150">
        <v>37</v>
      </c>
      <c r="AQ40" s="157">
        <v>35.166666666666664</v>
      </c>
      <c r="AR40" s="157">
        <v>35.333333333333329</v>
      </c>
      <c r="AS40" s="150">
        <v>35.499999999999993</v>
      </c>
      <c r="AT40" s="150">
        <f>AS40+0.166666666666667</f>
        <v>35.666666666666657</v>
      </c>
      <c r="AU40" s="150">
        <f>AT40+0.166666666666667</f>
        <v>35.833333333333321</v>
      </c>
      <c r="AV40" s="150">
        <f>AU40+0.166666666666667</f>
        <v>35.999999999999986</v>
      </c>
      <c r="AW40" s="150">
        <v>36.16666666666665</v>
      </c>
      <c r="AX40" s="150">
        <v>36.333333333333314</v>
      </c>
      <c r="AY40" s="171">
        <v>36.499999999999979</v>
      </c>
      <c r="AZ40" s="150">
        <v>36.666666666666643</v>
      </c>
      <c r="BA40" s="150">
        <v>36.833333333333307</v>
      </c>
      <c r="BB40" s="150">
        <v>36.999999999999972</v>
      </c>
    </row>
    <row r="41" spans="1:56" ht="84.75" customHeight="1" x14ac:dyDescent="0.25">
      <c r="A41" s="15" t="s">
        <v>768</v>
      </c>
      <c r="B41" s="15" t="s">
        <v>170</v>
      </c>
      <c r="C41" s="15" t="s">
        <v>767</v>
      </c>
      <c r="D41" s="15" t="s">
        <v>900</v>
      </c>
      <c r="E41" s="15" t="s">
        <v>900</v>
      </c>
      <c r="F41" s="12" t="s">
        <v>236</v>
      </c>
      <c r="G41" s="12" t="s">
        <v>151</v>
      </c>
      <c r="H41" s="12" t="s">
        <v>150</v>
      </c>
      <c r="I41" s="12" t="s">
        <v>149</v>
      </c>
      <c r="J41" s="13" t="s">
        <v>148</v>
      </c>
      <c r="K41" s="12">
        <v>343</v>
      </c>
      <c r="L41" s="24" t="s">
        <v>906</v>
      </c>
      <c r="M41" s="12" t="s">
        <v>40</v>
      </c>
      <c r="N41" s="12" t="s">
        <v>39</v>
      </c>
      <c r="O41" s="12"/>
      <c r="P41" s="12"/>
      <c r="Q41" s="12"/>
      <c r="R41" s="12"/>
      <c r="S41" s="12"/>
      <c r="T41" s="12"/>
      <c r="U41" s="12"/>
      <c r="V41" s="12" t="s">
        <v>39</v>
      </c>
      <c r="W41" s="12"/>
      <c r="X41" s="12"/>
      <c r="Y41" s="12"/>
      <c r="Z41" s="12"/>
      <c r="AA41" s="12"/>
      <c r="AB41" s="12" t="s">
        <v>74</v>
      </c>
      <c r="AC41" s="12" t="s">
        <v>77</v>
      </c>
      <c r="AD41" s="12" t="s">
        <v>2</v>
      </c>
      <c r="AE41" s="12" t="s">
        <v>65</v>
      </c>
      <c r="AF41" s="55" t="s">
        <v>905</v>
      </c>
      <c r="AG41" s="55" t="s">
        <v>904</v>
      </c>
      <c r="AH41" s="150">
        <v>16</v>
      </c>
      <c r="AI41" s="150">
        <v>24.4</v>
      </c>
      <c r="AJ41" s="150">
        <v>50</v>
      </c>
      <c r="AK41" s="150">
        <v>75</v>
      </c>
      <c r="AL41" s="150">
        <v>90</v>
      </c>
      <c r="AM41" s="150">
        <v>90</v>
      </c>
      <c r="AN41" s="150">
        <v>24.4</v>
      </c>
      <c r="AO41" s="150">
        <v>0</v>
      </c>
      <c r="AP41" s="150">
        <v>50</v>
      </c>
      <c r="AQ41" s="150">
        <v>26.533333333333328</v>
      </c>
      <c r="AR41" s="157">
        <v>28.666666666666657</v>
      </c>
      <c r="AS41" s="157">
        <v>30.799999999999986</v>
      </c>
      <c r="AT41" s="157">
        <f>AS41+2.13333333333333</f>
        <v>32.933333333333316</v>
      </c>
      <c r="AU41" s="157">
        <f>AT41+2.13333333333333</f>
        <v>35.066666666666649</v>
      </c>
      <c r="AV41" s="157">
        <f>AU41+2.13333333333333</f>
        <v>37.199999999999982</v>
      </c>
      <c r="AW41" s="157">
        <v>39.333333333333314</v>
      </c>
      <c r="AX41" s="157">
        <v>41.466666666666647</v>
      </c>
      <c r="AY41" s="172">
        <v>43.59999999999998</v>
      </c>
      <c r="AZ41" s="157">
        <v>45.733333333333313</v>
      </c>
      <c r="BA41" s="157">
        <v>47.866666666666646</v>
      </c>
      <c r="BB41" s="157">
        <v>49.999999999999979</v>
      </c>
    </row>
    <row r="42" spans="1:56" ht="84.75" customHeight="1" x14ac:dyDescent="0.25">
      <c r="A42" s="15" t="s">
        <v>768</v>
      </c>
      <c r="B42" s="15" t="s">
        <v>170</v>
      </c>
      <c r="C42" s="15" t="s">
        <v>767</v>
      </c>
      <c r="D42" s="15" t="s">
        <v>900</v>
      </c>
      <c r="E42" s="15" t="s">
        <v>900</v>
      </c>
      <c r="F42" s="12" t="s">
        <v>236</v>
      </c>
      <c r="G42" s="12" t="s">
        <v>151</v>
      </c>
      <c r="H42" s="12" t="s">
        <v>150</v>
      </c>
      <c r="I42" s="12" t="s">
        <v>149</v>
      </c>
      <c r="J42" s="13" t="s">
        <v>148</v>
      </c>
      <c r="K42" s="12">
        <v>345</v>
      </c>
      <c r="L42" s="24" t="s">
        <v>903</v>
      </c>
      <c r="M42" s="12" t="s">
        <v>40</v>
      </c>
      <c r="N42" s="12" t="s">
        <v>39</v>
      </c>
      <c r="O42" s="12"/>
      <c r="P42" s="12"/>
      <c r="Q42" s="12"/>
      <c r="R42" s="12"/>
      <c r="S42" s="12"/>
      <c r="T42" s="12"/>
      <c r="U42" s="12"/>
      <c r="V42" s="12" t="s">
        <v>39</v>
      </c>
      <c r="W42" s="12"/>
      <c r="X42" s="12"/>
      <c r="Y42" s="12"/>
      <c r="Z42" s="12"/>
      <c r="AA42" s="12"/>
      <c r="AB42" s="12" t="s">
        <v>28</v>
      </c>
      <c r="AC42" s="12" t="s">
        <v>77</v>
      </c>
      <c r="AD42" s="12" t="s">
        <v>16</v>
      </c>
      <c r="AE42" s="12" t="s">
        <v>65</v>
      </c>
      <c r="AF42" s="13" t="s">
        <v>902</v>
      </c>
      <c r="AG42" s="12" t="s">
        <v>901</v>
      </c>
      <c r="AH42" s="150">
        <v>72</v>
      </c>
      <c r="AI42" s="150">
        <v>65</v>
      </c>
      <c r="AJ42" s="150">
        <v>30</v>
      </c>
      <c r="AK42" s="150">
        <v>75</v>
      </c>
      <c r="AL42" s="150">
        <v>80</v>
      </c>
      <c r="AM42" s="150">
        <v>80</v>
      </c>
      <c r="AN42" s="150">
        <v>65.08</v>
      </c>
      <c r="AO42" s="150">
        <v>0</v>
      </c>
      <c r="AP42" s="150">
        <v>30</v>
      </c>
      <c r="AQ42" s="150">
        <v>35</v>
      </c>
      <c r="AR42" s="157">
        <v>0</v>
      </c>
      <c r="AS42" s="150">
        <v>-4.2</v>
      </c>
      <c r="AT42" s="12">
        <v>-36.6</v>
      </c>
      <c r="AU42" s="12">
        <v>2</v>
      </c>
      <c r="AV42" s="12">
        <v>2</v>
      </c>
      <c r="AW42" s="12">
        <v>2</v>
      </c>
      <c r="AX42" s="12">
        <v>3.1</v>
      </c>
      <c r="AY42" s="171">
        <v>8.9</v>
      </c>
      <c r="AZ42" s="12">
        <v>8.9</v>
      </c>
      <c r="BA42" s="12">
        <v>8.9</v>
      </c>
      <c r="BB42" s="12">
        <v>0</v>
      </c>
    </row>
    <row r="43" spans="1:56" ht="84.75" customHeight="1" x14ac:dyDescent="0.25">
      <c r="A43" s="15" t="s">
        <v>768</v>
      </c>
      <c r="B43" s="15" t="s">
        <v>170</v>
      </c>
      <c r="C43" s="15" t="s">
        <v>767</v>
      </c>
      <c r="D43" s="15" t="s">
        <v>900</v>
      </c>
      <c r="E43" s="15" t="s">
        <v>900</v>
      </c>
      <c r="F43" s="12" t="s">
        <v>236</v>
      </c>
      <c r="G43" s="12" t="s">
        <v>151</v>
      </c>
      <c r="H43" s="12" t="s">
        <v>150</v>
      </c>
      <c r="I43" s="12" t="s">
        <v>149</v>
      </c>
      <c r="J43" s="13" t="s">
        <v>148</v>
      </c>
      <c r="K43" s="12">
        <v>122</v>
      </c>
      <c r="L43" s="24" t="s">
        <v>899</v>
      </c>
      <c r="M43" s="12" t="s">
        <v>40</v>
      </c>
      <c r="N43" s="12" t="s">
        <v>39</v>
      </c>
      <c r="O43" s="12"/>
      <c r="P43" s="12"/>
      <c r="Q43" s="12"/>
      <c r="R43" s="12"/>
      <c r="S43" s="12"/>
      <c r="T43" s="12"/>
      <c r="U43" s="12"/>
      <c r="V43" s="12" t="s">
        <v>39</v>
      </c>
      <c r="W43" s="12"/>
      <c r="X43" s="12"/>
      <c r="Y43" s="12"/>
      <c r="Z43" s="12"/>
      <c r="AA43" s="12"/>
      <c r="AB43" s="12" t="s">
        <v>4</v>
      </c>
      <c r="AC43" s="12" t="s">
        <v>3</v>
      </c>
      <c r="AD43" s="12" t="s">
        <v>2</v>
      </c>
      <c r="AE43" s="12" t="s">
        <v>65</v>
      </c>
      <c r="AF43" s="55" t="s">
        <v>898</v>
      </c>
      <c r="AG43" s="55" t="s">
        <v>897</v>
      </c>
      <c r="AH43" s="158">
        <v>10</v>
      </c>
      <c r="AI43" s="158">
        <v>35</v>
      </c>
      <c r="AJ43" s="158">
        <v>60</v>
      </c>
      <c r="AK43" s="158">
        <v>85</v>
      </c>
      <c r="AL43" s="158">
        <v>100</v>
      </c>
      <c r="AM43" s="158">
        <v>100</v>
      </c>
      <c r="AN43" s="158">
        <v>35</v>
      </c>
      <c r="AO43" s="158">
        <v>0</v>
      </c>
      <c r="AP43" s="158">
        <v>60</v>
      </c>
      <c r="AQ43" s="158">
        <v>0</v>
      </c>
      <c r="AR43" s="157">
        <v>0</v>
      </c>
      <c r="AS43" s="150">
        <v>41.25</v>
      </c>
      <c r="AT43" s="12">
        <v>0</v>
      </c>
      <c r="AU43" s="81">
        <v>0</v>
      </c>
      <c r="AV43" s="49">
        <f>AS43+6.25</f>
        <v>47.5</v>
      </c>
      <c r="AW43" s="12">
        <v>0</v>
      </c>
      <c r="AX43" s="12">
        <v>0</v>
      </c>
      <c r="AY43" s="171">
        <v>53.75</v>
      </c>
      <c r="AZ43" s="12">
        <v>0</v>
      </c>
      <c r="BA43" s="12">
        <v>0</v>
      </c>
      <c r="BB43" s="49">
        <v>60</v>
      </c>
    </row>
    <row r="44" spans="1:56" ht="84.75" customHeight="1" x14ac:dyDescent="0.25">
      <c r="A44" s="15" t="s">
        <v>768</v>
      </c>
      <c r="B44" s="15" t="s">
        <v>170</v>
      </c>
      <c r="C44" s="15" t="s">
        <v>767</v>
      </c>
      <c r="D44" s="15" t="s">
        <v>891</v>
      </c>
      <c r="E44" s="15" t="s">
        <v>891</v>
      </c>
      <c r="F44" s="12" t="s">
        <v>236</v>
      </c>
      <c r="G44" s="12" t="s">
        <v>151</v>
      </c>
      <c r="H44" s="12" t="s">
        <v>150</v>
      </c>
      <c r="I44" s="12" t="s">
        <v>149</v>
      </c>
      <c r="J44" s="55"/>
      <c r="K44" s="12">
        <v>465</v>
      </c>
      <c r="L44" s="55" t="s">
        <v>896</v>
      </c>
      <c r="M44" s="12" t="s">
        <v>66</v>
      </c>
      <c r="N44" s="12"/>
      <c r="O44" s="12"/>
      <c r="P44" s="12"/>
      <c r="Q44" s="12"/>
      <c r="R44" s="12"/>
      <c r="S44" s="12"/>
      <c r="T44" s="12"/>
      <c r="U44" s="12"/>
      <c r="V44" s="12"/>
      <c r="W44" s="12"/>
      <c r="X44" s="12"/>
      <c r="Y44" s="12"/>
      <c r="Z44" s="12"/>
      <c r="AA44" s="12"/>
      <c r="AB44" s="12" t="s">
        <v>4</v>
      </c>
      <c r="AC44" s="12" t="s">
        <v>77</v>
      </c>
      <c r="AD44" s="12" t="s">
        <v>16</v>
      </c>
      <c r="AE44" s="12" t="s">
        <v>65</v>
      </c>
      <c r="AF44" s="55" t="s">
        <v>895</v>
      </c>
      <c r="AG44" s="12" t="s">
        <v>892</v>
      </c>
      <c r="AH44" s="49">
        <v>0</v>
      </c>
      <c r="AI44" s="49">
        <v>0</v>
      </c>
      <c r="AJ44" s="150">
        <v>100</v>
      </c>
      <c r="AK44" s="150">
        <v>100</v>
      </c>
      <c r="AL44" s="150">
        <v>100</v>
      </c>
      <c r="AM44" s="150">
        <v>100</v>
      </c>
      <c r="AN44" s="49">
        <v>0</v>
      </c>
      <c r="AO44" s="37">
        <v>0</v>
      </c>
      <c r="AP44" s="150">
        <v>100</v>
      </c>
      <c r="AQ44" s="150">
        <v>8.33</v>
      </c>
      <c r="AR44" s="157">
        <v>8.33</v>
      </c>
      <c r="AS44" s="150">
        <v>8.33</v>
      </c>
      <c r="AT44" s="49">
        <v>8.33</v>
      </c>
      <c r="AU44" s="49">
        <v>8.33</v>
      </c>
      <c r="AV44" s="49">
        <v>8.3333333333333304</v>
      </c>
      <c r="AW44" s="49">
        <v>8.3333333333333304</v>
      </c>
      <c r="AX44" s="49">
        <v>8.3333333333333304</v>
      </c>
      <c r="AY44" s="49">
        <v>8.33</v>
      </c>
      <c r="AZ44" s="49">
        <v>8.33</v>
      </c>
      <c r="BA44" s="49">
        <v>8.33</v>
      </c>
      <c r="BB44" s="49">
        <v>8.33</v>
      </c>
    </row>
    <row r="45" spans="1:56" ht="84.75" customHeight="1" x14ac:dyDescent="0.25">
      <c r="A45" s="15" t="s">
        <v>768</v>
      </c>
      <c r="B45" s="15" t="s">
        <v>170</v>
      </c>
      <c r="C45" s="15" t="s">
        <v>767</v>
      </c>
      <c r="D45" s="15" t="s">
        <v>891</v>
      </c>
      <c r="E45" s="15" t="s">
        <v>891</v>
      </c>
      <c r="F45" s="12" t="s">
        <v>236</v>
      </c>
      <c r="G45" s="12" t="s">
        <v>151</v>
      </c>
      <c r="H45" s="12" t="s">
        <v>150</v>
      </c>
      <c r="I45" s="12" t="s">
        <v>149</v>
      </c>
      <c r="J45" s="55"/>
      <c r="K45" s="12">
        <v>466</v>
      </c>
      <c r="L45" s="55" t="s">
        <v>894</v>
      </c>
      <c r="M45" s="12" t="s">
        <v>66</v>
      </c>
      <c r="N45" s="12"/>
      <c r="O45" s="12"/>
      <c r="P45" s="12"/>
      <c r="Q45" s="12"/>
      <c r="R45" s="12"/>
      <c r="S45" s="12"/>
      <c r="T45" s="12"/>
      <c r="U45" s="12"/>
      <c r="V45" s="12"/>
      <c r="W45" s="12"/>
      <c r="X45" s="12"/>
      <c r="Y45" s="12"/>
      <c r="Z45" s="12"/>
      <c r="AA45" s="12"/>
      <c r="AB45" s="12" t="s">
        <v>4</v>
      </c>
      <c r="AC45" s="12" t="s">
        <v>77</v>
      </c>
      <c r="AD45" s="12" t="s">
        <v>16</v>
      </c>
      <c r="AE45" s="12" t="s">
        <v>1</v>
      </c>
      <c r="AF45" s="55" t="s">
        <v>893</v>
      </c>
      <c r="AG45" s="12" t="s">
        <v>892</v>
      </c>
      <c r="AH45" s="12">
        <v>0</v>
      </c>
      <c r="AI45" s="12">
        <v>4</v>
      </c>
      <c r="AJ45" s="12">
        <v>3</v>
      </c>
      <c r="AK45" s="12">
        <v>3</v>
      </c>
      <c r="AL45" s="12">
        <v>3</v>
      </c>
      <c r="AM45" s="12">
        <v>3</v>
      </c>
      <c r="AN45" s="12">
        <v>4</v>
      </c>
      <c r="AO45" s="12">
        <v>0</v>
      </c>
      <c r="AP45" s="12">
        <v>3</v>
      </c>
      <c r="AQ45" s="12">
        <v>0</v>
      </c>
      <c r="AR45" s="136">
        <v>0</v>
      </c>
      <c r="AS45" s="12">
        <v>1</v>
      </c>
      <c r="AT45" s="12">
        <v>0</v>
      </c>
      <c r="AU45" s="12">
        <v>0</v>
      </c>
      <c r="AV45" s="12">
        <v>1</v>
      </c>
      <c r="AW45" s="12">
        <v>0</v>
      </c>
      <c r="AX45" s="12">
        <v>0</v>
      </c>
      <c r="AY45" s="12">
        <v>0</v>
      </c>
      <c r="AZ45" s="12">
        <v>0</v>
      </c>
      <c r="BA45" s="12">
        <v>1</v>
      </c>
      <c r="BB45" s="12">
        <v>0</v>
      </c>
    </row>
    <row r="46" spans="1:56" ht="84.75" customHeight="1" x14ac:dyDescent="0.25">
      <c r="A46" s="15" t="s">
        <v>768</v>
      </c>
      <c r="B46" s="15" t="s">
        <v>170</v>
      </c>
      <c r="C46" s="15" t="s">
        <v>767</v>
      </c>
      <c r="D46" s="15" t="s">
        <v>891</v>
      </c>
      <c r="E46" s="15" t="s">
        <v>891</v>
      </c>
      <c r="F46" s="12" t="s">
        <v>236</v>
      </c>
      <c r="G46" s="12" t="s">
        <v>151</v>
      </c>
      <c r="H46" s="12" t="s">
        <v>150</v>
      </c>
      <c r="I46" s="12" t="s">
        <v>149</v>
      </c>
      <c r="J46" s="55"/>
      <c r="K46" s="12">
        <v>467</v>
      </c>
      <c r="L46" s="55" t="s">
        <v>890</v>
      </c>
      <c r="M46" s="12" t="s">
        <v>66</v>
      </c>
      <c r="N46" s="12"/>
      <c r="O46" s="12"/>
      <c r="P46" s="12"/>
      <c r="Q46" s="12"/>
      <c r="R46" s="12"/>
      <c r="S46" s="12"/>
      <c r="T46" s="12"/>
      <c r="U46" s="12"/>
      <c r="V46" s="12"/>
      <c r="W46" s="12"/>
      <c r="X46" s="12"/>
      <c r="Y46" s="12"/>
      <c r="Z46" s="12"/>
      <c r="AA46" s="12"/>
      <c r="AB46" s="12" t="s">
        <v>4</v>
      </c>
      <c r="AC46" s="12" t="s">
        <v>77</v>
      </c>
      <c r="AD46" s="12" t="s">
        <v>16</v>
      </c>
      <c r="AE46" s="12" t="s">
        <v>1</v>
      </c>
      <c r="AF46" s="55" t="s">
        <v>889</v>
      </c>
      <c r="AG46" s="12" t="s">
        <v>888</v>
      </c>
      <c r="AH46" s="12">
        <v>0</v>
      </c>
      <c r="AI46" s="12">
        <v>6</v>
      </c>
      <c r="AJ46" s="12">
        <v>6</v>
      </c>
      <c r="AK46" s="12">
        <v>6</v>
      </c>
      <c r="AL46" s="12">
        <v>6</v>
      </c>
      <c r="AM46" s="12">
        <v>6</v>
      </c>
      <c r="AN46" s="12">
        <v>6</v>
      </c>
      <c r="AO46" s="12">
        <v>0</v>
      </c>
      <c r="AP46" s="12">
        <v>6</v>
      </c>
      <c r="AQ46" s="12">
        <v>0</v>
      </c>
      <c r="AR46" s="136">
        <v>1</v>
      </c>
      <c r="AS46" s="12">
        <v>0</v>
      </c>
      <c r="AT46" s="12">
        <v>1</v>
      </c>
      <c r="AU46" s="12">
        <v>0</v>
      </c>
      <c r="AV46" s="12">
        <v>1</v>
      </c>
      <c r="AW46" s="12">
        <v>0</v>
      </c>
      <c r="AX46" s="12">
        <v>1</v>
      </c>
      <c r="AY46" s="12">
        <v>0</v>
      </c>
      <c r="AZ46" s="12">
        <v>1</v>
      </c>
      <c r="BA46" s="12">
        <v>0</v>
      </c>
      <c r="BB46" s="12">
        <v>1</v>
      </c>
    </row>
    <row r="47" spans="1:56" ht="84.75" customHeight="1" x14ac:dyDescent="0.25">
      <c r="A47" s="95" t="s">
        <v>768</v>
      </c>
      <c r="B47" s="95" t="s">
        <v>170</v>
      </c>
      <c r="C47" s="95" t="s">
        <v>767</v>
      </c>
      <c r="D47" s="95" t="s">
        <v>878</v>
      </c>
      <c r="E47" s="95" t="s">
        <v>878</v>
      </c>
      <c r="F47" s="81" t="s">
        <v>236</v>
      </c>
      <c r="G47" s="81" t="s">
        <v>151</v>
      </c>
      <c r="H47" s="81" t="s">
        <v>150</v>
      </c>
      <c r="I47" s="81" t="s">
        <v>149</v>
      </c>
      <c r="J47" s="81"/>
      <c r="K47" s="81">
        <v>460</v>
      </c>
      <c r="L47" s="88" t="s">
        <v>887</v>
      </c>
      <c r="M47" s="81" t="s">
        <v>66</v>
      </c>
      <c r="N47" s="81"/>
      <c r="O47" s="81"/>
      <c r="P47" s="81"/>
      <c r="Q47" s="81"/>
      <c r="R47" s="81"/>
      <c r="S47" s="81"/>
      <c r="T47" s="81"/>
      <c r="U47" s="81"/>
      <c r="V47" s="81"/>
      <c r="W47" s="81"/>
      <c r="X47" s="81"/>
      <c r="Y47" s="81"/>
      <c r="Z47" s="81"/>
      <c r="AA47" s="81"/>
      <c r="AB47" s="81" t="s">
        <v>4</v>
      </c>
      <c r="AC47" s="81" t="s">
        <v>77</v>
      </c>
      <c r="AD47" s="81" t="s">
        <v>16</v>
      </c>
      <c r="AE47" s="81" t="s">
        <v>1</v>
      </c>
      <c r="AF47" s="88" t="s">
        <v>886</v>
      </c>
      <c r="AG47" s="81" t="s">
        <v>885</v>
      </c>
      <c r="AH47" s="81">
        <v>10</v>
      </c>
      <c r="AI47" s="81">
        <v>10</v>
      </c>
      <c r="AJ47" s="81">
        <v>10</v>
      </c>
      <c r="AK47" s="81">
        <v>10</v>
      </c>
      <c r="AL47" s="81">
        <v>10</v>
      </c>
      <c r="AM47" s="81">
        <v>10</v>
      </c>
      <c r="AN47" s="81">
        <v>11</v>
      </c>
      <c r="AO47" s="81">
        <v>0</v>
      </c>
      <c r="AP47" s="81">
        <v>10</v>
      </c>
      <c r="AQ47" s="81">
        <v>0</v>
      </c>
      <c r="AR47" s="89">
        <v>0</v>
      </c>
      <c r="AS47" s="81">
        <v>1</v>
      </c>
      <c r="AT47" s="81">
        <v>2</v>
      </c>
      <c r="AU47" s="81">
        <v>2</v>
      </c>
      <c r="AV47" s="81">
        <v>2</v>
      </c>
      <c r="AW47" s="81">
        <v>1</v>
      </c>
      <c r="AX47" s="81">
        <v>1</v>
      </c>
      <c r="AY47" s="81">
        <v>1</v>
      </c>
      <c r="AZ47" s="170">
        <v>0</v>
      </c>
      <c r="BA47" s="81">
        <v>0</v>
      </c>
      <c r="BB47" s="81">
        <v>0</v>
      </c>
    </row>
    <row r="48" spans="1:56" ht="84.75" customHeight="1" x14ac:dyDescent="0.25">
      <c r="A48" s="15" t="s">
        <v>768</v>
      </c>
      <c r="B48" s="15" t="s">
        <v>170</v>
      </c>
      <c r="C48" s="15" t="s">
        <v>767</v>
      </c>
      <c r="D48" s="15" t="s">
        <v>878</v>
      </c>
      <c r="E48" s="15" t="s">
        <v>878</v>
      </c>
      <c r="F48" s="12" t="s">
        <v>236</v>
      </c>
      <c r="G48" s="12" t="s">
        <v>151</v>
      </c>
      <c r="H48" s="12" t="s">
        <v>150</v>
      </c>
      <c r="I48" s="12" t="s">
        <v>149</v>
      </c>
      <c r="J48" s="12"/>
      <c r="K48" s="12">
        <v>461</v>
      </c>
      <c r="L48" s="24" t="s">
        <v>884</v>
      </c>
      <c r="M48" s="12" t="s">
        <v>66</v>
      </c>
      <c r="N48" s="12"/>
      <c r="O48" s="12"/>
      <c r="P48" s="12"/>
      <c r="Q48" s="12"/>
      <c r="R48" s="12"/>
      <c r="S48" s="12"/>
      <c r="T48" s="12"/>
      <c r="U48" s="12"/>
      <c r="V48" s="12"/>
      <c r="W48" s="12"/>
      <c r="X48" s="12"/>
      <c r="Y48" s="12"/>
      <c r="Z48" s="12"/>
      <c r="AA48" s="12"/>
      <c r="AB48" s="12" t="s">
        <v>74</v>
      </c>
      <c r="AC48" s="12" t="s">
        <v>3</v>
      </c>
      <c r="AD48" s="12" t="s">
        <v>16</v>
      </c>
      <c r="AE48" s="12" t="s">
        <v>65</v>
      </c>
      <c r="AF48" s="24" t="s">
        <v>883</v>
      </c>
      <c r="AG48" s="12" t="s">
        <v>882</v>
      </c>
      <c r="AH48" s="49">
        <v>0</v>
      </c>
      <c r="AI48" s="49">
        <v>0</v>
      </c>
      <c r="AJ48" s="150">
        <v>80</v>
      </c>
      <c r="AK48" s="150">
        <v>100</v>
      </c>
      <c r="AL48" s="150">
        <v>100</v>
      </c>
      <c r="AM48" s="150">
        <v>100</v>
      </c>
      <c r="AN48" s="49">
        <v>0</v>
      </c>
      <c r="AO48" s="49">
        <v>0</v>
      </c>
      <c r="AP48" s="150">
        <v>80</v>
      </c>
      <c r="AQ48" s="150">
        <v>0</v>
      </c>
      <c r="AR48" s="151">
        <v>0</v>
      </c>
      <c r="AS48" s="150">
        <v>10</v>
      </c>
      <c r="AT48" s="49">
        <v>0</v>
      </c>
      <c r="AU48" s="49">
        <v>0</v>
      </c>
      <c r="AV48" s="49">
        <v>25</v>
      </c>
      <c r="AW48" s="49">
        <v>0</v>
      </c>
      <c r="AX48" s="49">
        <v>0</v>
      </c>
      <c r="AY48" s="49">
        <v>30</v>
      </c>
      <c r="AZ48" s="130">
        <v>0</v>
      </c>
      <c r="BA48" s="49">
        <v>0</v>
      </c>
      <c r="BB48" s="49">
        <v>15</v>
      </c>
    </row>
    <row r="49" spans="1:54" ht="84.75" customHeight="1" x14ac:dyDescent="0.25">
      <c r="A49" s="95" t="s">
        <v>768</v>
      </c>
      <c r="B49" s="95" t="s">
        <v>170</v>
      </c>
      <c r="C49" s="95" t="s">
        <v>767</v>
      </c>
      <c r="D49" s="95" t="s">
        <v>878</v>
      </c>
      <c r="E49" s="95" t="s">
        <v>878</v>
      </c>
      <c r="F49" s="81" t="s">
        <v>236</v>
      </c>
      <c r="G49" s="81" t="s">
        <v>151</v>
      </c>
      <c r="H49" s="81" t="s">
        <v>150</v>
      </c>
      <c r="I49" s="81" t="s">
        <v>149</v>
      </c>
      <c r="J49" s="81"/>
      <c r="K49" s="81">
        <v>462</v>
      </c>
      <c r="L49" s="88" t="s">
        <v>881</v>
      </c>
      <c r="M49" s="81" t="s">
        <v>66</v>
      </c>
      <c r="N49" s="81"/>
      <c r="O49" s="81"/>
      <c r="P49" s="81"/>
      <c r="Q49" s="81"/>
      <c r="R49" s="81"/>
      <c r="S49" s="81"/>
      <c r="T49" s="81"/>
      <c r="U49" s="81"/>
      <c r="V49" s="81"/>
      <c r="W49" s="81"/>
      <c r="X49" s="81"/>
      <c r="Y49" s="81"/>
      <c r="Z49" s="81"/>
      <c r="AA49" s="81"/>
      <c r="AB49" s="81" t="s">
        <v>4</v>
      </c>
      <c r="AC49" s="81" t="s">
        <v>3</v>
      </c>
      <c r="AD49" s="81" t="s">
        <v>16</v>
      </c>
      <c r="AE49" s="81" t="s">
        <v>65</v>
      </c>
      <c r="AF49" s="88" t="s">
        <v>880</v>
      </c>
      <c r="AG49" s="81" t="s">
        <v>879</v>
      </c>
      <c r="AH49" s="149">
        <v>0</v>
      </c>
      <c r="AI49" s="149">
        <v>0</v>
      </c>
      <c r="AJ49" s="147">
        <v>100</v>
      </c>
      <c r="AK49" s="147">
        <v>100</v>
      </c>
      <c r="AL49" s="147">
        <v>100</v>
      </c>
      <c r="AM49" s="147">
        <v>100</v>
      </c>
      <c r="AN49" s="149">
        <v>0</v>
      </c>
      <c r="AO49" s="149">
        <v>0</v>
      </c>
      <c r="AP49" s="147">
        <v>100</v>
      </c>
      <c r="AQ49" s="147">
        <v>0</v>
      </c>
      <c r="AR49" s="148">
        <v>0</v>
      </c>
      <c r="AS49" s="147">
        <v>15</v>
      </c>
      <c r="AT49" s="149">
        <v>0</v>
      </c>
      <c r="AU49" s="149">
        <v>0</v>
      </c>
      <c r="AV49" s="149">
        <v>25</v>
      </c>
      <c r="AW49" s="149">
        <v>0</v>
      </c>
      <c r="AX49" s="149">
        <v>0</v>
      </c>
      <c r="AY49" s="149">
        <v>30</v>
      </c>
      <c r="AZ49" s="170">
        <v>0</v>
      </c>
      <c r="BA49" s="149">
        <v>0</v>
      </c>
      <c r="BB49" s="149">
        <v>30</v>
      </c>
    </row>
    <row r="50" spans="1:54" ht="111.75" customHeight="1" x14ac:dyDescent="0.25">
      <c r="A50" s="15" t="s">
        <v>768</v>
      </c>
      <c r="B50" s="15" t="s">
        <v>170</v>
      </c>
      <c r="C50" s="15" t="s">
        <v>767</v>
      </c>
      <c r="D50" s="15" t="s">
        <v>878</v>
      </c>
      <c r="E50" s="15" t="s">
        <v>878</v>
      </c>
      <c r="F50" s="12" t="s">
        <v>236</v>
      </c>
      <c r="G50" s="12" t="s">
        <v>151</v>
      </c>
      <c r="H50" s="12" t="s">
        <v>150</v>
      </c>
      <c r="I50" s="12" t="s">
        <v>149</v>
      </c>
      <c r="J50" s="12"/>
      <c r="K50" s="12">
        <v>463</v>
      </c>
      <c r="L50" s="24" t="s">
        <v>877</v>
      </c>
      <c r="M50" s="12" t="s">
        <v>66</v>
      </c>
      <c r="N50" s="12"/>
      <c r="O50" s="12"/>
      <c r="P50" s="12"/>
      <c r="Q50" s="12"/>
      <c r="R50" s="12"/>
      <c r="S50" s="12"/>
      <c r="T50" s="12"/>
      <c r="U50" s="12"/>
      <c r="V50" s="12"/>
      <c r="W50" s="12"/>
      <c r="X50" s="12"/>
      <c r="Y50" s="12"/>
      <c r="Z50" s="12"/>
      <c r="AA50" s="12"/>
      <c r="AB50" s="12" t="s">
        <v>4</v>
      </c>
      <c r="AC50" s="12" t="s">
        <v>77</v>
      </c>
      <c r="AD50" s="12" t="s">
        <v>16</v>
      </c>
      <c r="AE50" s="12" t="s">
        <v>1</v>
      </c>
      <c r="AF50" s="24" t="s">
        <v>876</v>
      </c>
      <c r="AG50" s="12" t="s">
        <v>875</v>
      </c>
      <c r="AH50" s="12">
        <v>0</v>
      </c>
      <c r="AI50" s="12">
        <v>30</v>
      </c>
      <c r="AJ50" s="12">
        <v>43</v>
      </c>
      <c r="AK50" s="12">
        <v>30</v>
      </c>
      <c r="AL50" s="12">
        <v>30</v>
      </c>
      <c r="AM50" s="12">
        <v>30</v>
      </c>
      <c r="AN50" s="12">
        <v>44</v>
      </c>
      <c r="AO50" s="12">
        <v>0</v>
      </c>
      <c r="AP50" s="12">
        <v>43</v>
      </c>
      <c r="AQ50" s="12">
        <v>0</v>
      </c>
      <c r="AR50" s="96">
        <v>3</v>
      </c>
      <c r="AS50" s="12">
        <v>6</v>
      </c>
      <c r="AT50" s="12">
        <v>6</v>
      </c>
      <c r="AU50" s="12">
        <v>6</v>
      </c>
      <c r="AV50" s="12">
        <v>4</v>
      </c>
      <c r="AW50" s="12">
        <v>4</v>
      </c>
      <c r="AX50" s="12">
        <v>6</v>
      </c>
      <c r="AY50" s="12">
        <v>0</v>
      </c>
      <c r="AZ50" s="130">
        <v>0</v>
      </c>
      <c r="BA50" s="12">
        <v>0</v>
      </c>
      <c r="BB50" s="12"/>
    </row>
    <row r="51" spans="1:54" ht="84.75" customHeight="1" x14ac:dyDescent="0.25">
      <c r="A51" s="169" t="s">
        <v>768</v>
      </c>
      <c r="B51" s="169" t="s">
        <v>786</v>
      </c>
      <c r="C51" s="169" t="s">
        <v>767</v>
      </c>
      <c r="D51" s="169" t="s">
        <v>864</v>
      </c>
      <c r="E51" s="169" t="s">
        <v>864</v>
      </c>
      <c r="F51" s="89" t="s">
        <v>236</v>
      </c>
      <c r="G51" s="89" t="s">
        <v>151</v>
      </c>
      <c r="H51" s="89" t="s">
        <v>150</v>
      </c>
      <c r="I51" s="89" t="s">
        <v>866</v>
      </c>
      <c r="J51" s="168" t="s">
        <v>874</v>
      </c>
      <c r="K51" s="89">
        <v>350</v>
      </c>
      <c r="L51" s="168" t="s">
        <v>873</v>
      </c>
      <c r="M51" s="89" t="s">
        <v>40</v>
      </c>
      <c r="N51" s="89" t="s">
        <v>39</v>
      </c>
      <c r="O51" s="89"/>
      <c r="P51" s="89"/>
      <c r="Q51" s="89"/>
      <c r="R51" s="89"/>
      <c r="S51" s="89"/>
      <c r="T51" s="89"/>
      <c r="U51" s="89"/>
      <c r="V51" s="89"/>
      <c r="W51" s="89"/>
      <c r="X51" s="89"/>
      <c r="Y51" s="89"/>
      <c r="Z51" s="89"/>
      <c r="AA51" s="89"/>
      <c r="AB51" s="89" t="s">
        <v>78</v>
      </c>
      <c r="AC51" s="12" t="s">
        <v>17</v>
      </c>
      <c r="AD51" s="89" t="s">
        <v>16</v>
      </c>
      <c r="AE51" s="89" t="s">
        <v>65</v>
      </c>
      <c r="AF51" s="168" t="s">
        <v>872</v>
      </c>
      <c r="AG51" s="168" t="s">
        <v>871</v>
      </c>
      <c r="AH51" s="167">
        <v>79.2</v>
      </c>
      <c r="AI51" s="167">
        <v>79.2</v>
      </c>
      <c r="AJ51" s="167">
        <v>80.2</v>
      </c>
      <c r="AK51" s="167">
        <v>81.2</v>
      </c>
      <c r="AL51" s="167">
        <v>82.2</v>
      </c>
      <c r="AM51" s="167">
        <v>83.2</v>
      </c>
      <c r="AN51" s="167">
        <v>79.2</v>
      </c>
      <c r="AO51" s="167">
        <v>0</v>
      </c>
      <c r="AP51" s="167">
        <v>80.2</v>
      </c>
      <c r="AQ51" s="167">
        <v>0</v>
      </c>
      <c r="AR51" s="148">
        <v>0</v>
      </c>
      <c r="AS51" s="148">
        <v>0</v>
      </c>
      <c r="AT51" s="89">
        <v>0</v>
      </c>
      <c r="AU51" s="81">
        <v>0</v>
      </c>
      <c r="AV51" s="81">
        <v>0</v>
      </c>
      <c r="AW51" s="81">
        <v>0</v>
      </c>
      <c r="AX51" s="81">
        <v>0</v>
      </c>
      <c r="AY51" s="81">
        <v>0</v>
      </c>
      <c r="AZ51" s="81">
        <v>0</v>
      </c>
      <c r="BA51" s="81">
        <v>0</v>
      </c>
      <c r="BB51" s="81">
        <v>80.2</v>
      </c>
    </row>
    <row r="52" spans="1:54" ht="84.75" customHeight="1" x14ac:dyDescent="0.25">
      <c r="A52" s="15" t="s">
        <v>768</v>
      </c>
      <c r="B52" s="15" t="s">
        <v>867</v>
      </c>
      <c r="C52" s="15" t="s">
        <v>767</v>
      </c>
      <c r="D52" s="15" t="s">
        <v>864</v>
      </c>
      <c r="E52" s="15" t="s">
        <v>864</v>
      </c>
      <c r="F52" s="12" t="s">
        <v>236</v>
      </c>
      <c r="G52" s="12" t="s">
        <v>151</v>
      </c>
      <c r="H52" s="12" t="s">
        <v>150</v>
      </c>
      <c r="I52" s="12" t="s">
        <v>149</v>
      </c>
      <c r="J52" s="55" t="s">
        <v>766</v>
      </c>
      <c r="K52" s="12">
        <v>355</v>
      </c>
      <c r="L52" s="55" t="s">
        <v>870</v>
      </c>
      <c r="M52" s="12" t="s">
        <v>40</v>
      </c>
      <c r="N52" s="12" t="s">
        <v>39</v>
      </c>
      <c r="O52" s="12"/>
      <c r="P52" s="12"/>
      <c r="Q52" s="12"/>
      <c r="R52" s="12"/>
      <c r="S52" s="12"/>
      <c r="T52" s="12"/>
      <c r="U52" s="12"/>
      <c r="V52" s="12"/>
      <c r="W52" s="12"/>
      <c r="X52" s="12"/>
      <c r="Y52" s="12"/>
      <c r="Z52" s="12"/>
      <c r="AA52" s="12"/>
      <c r="AB52" s="12" t="s">
        <v>78</v>
      </c>
      <c r="AC52" s="12" t="s">
        <v>17</v>
      </c>
      <c r="AD52" s="12" t="s">
        <v>16</v>
      </c>
      <c r="AE52" s="12" t="s">
        <v>1</v>
      </c>
      <c r="AF52" s="55" t="s">
        <v>869</v>
      </c>
      <c r="AG52" s="55" t="s">
        <v>868</v>
      </c>
      <c r="AH52" s="12">
        <v>92.4</v>
      </c>
      <c r="AI52" s="12">
        <v>92.4</v>
      </c>
      <c r="AJ52" s="12">
        <v>93.5</v>
      </c>
      <c r="AK52" s="12">
        <v>94.5</v>
      </c>
      <c r="AL52" s="12">
        <v>95.6</v>
      </c>
      <c r="AM52" s="12">
        <v>96.6</v>
      </c>
      <c r="AN52" s="12">
        <v>92.4</v>
      </c>
      <c r="AO52" s="12">
        <v>0</v>
      </c>
      <c r="AP52" s="12">
        <v>93.5</v>
      </c>
      <c r="AQ52" s="12">
        <v>0</v>
      </c>
      <c r="AR52" s="96">
        <v>0</v>
      </c>
      <c r="AS52" s="12">
        <v>0</v>
      </c>
      <c r="AT52" s="12">
        <v>0</v>
      </c>
      <c r="AU52" s="12">
        <v>0</v>
      </c>
      <c r="AV52" s="12">
        <v>0</v>
      </c>
      <c r="AW52" s="12">
        <v>0</v>
      </c>
      <c r="AX52" s="12">
        <v>0</v>
      </c>
      <c r="AY52" s="12">
        <v>0</v>
      </c>
      <c r="AZ52" s="12">
        <v>0</v>
      </c>
      <c r="BA52" s="12">
        <v>0</v>
      </c>
      <c r="BB52" s="12">
        <v>93.5</v>
      </c>
    </row>
    <row r="53" spans="1:54" ht="84.75" customHeight="1" x14ac:dyDescent="0.25">
      <c r="A53" s="95" t="s">
        <v>768</v>
      </c>
      <c r="B53" s="95" t="s">
        <v>867</v>
      </c>
      <c r="C53" s="95" t="s">
        <v>767</v>
      </c>
      <c r="D53" s="95" t="s">
        <v>864</v>
      </c>
      <c r="E53" s="95" t="s">
        <v>864</v>
      </c>
      <c r="F53" s="81" t="s">
        <v>236</v>
      </c>
      <c r="G53" s="81" t="s">
        <v>151</v>
      </c>
      <c r="H53" s="81" t="s">
        <v>150</v>
      </c>
      <c r="I53" s="81" t="s">
        <v>866</v>
      </c>
      <c r="J53" s="17" t="s">
        <v>865</v>
      </c>
      <c r="K53" s="81">
        <v>351</v>
      </c>
      <c r="L53" s="17" t="s">
        <v>863</v>
      </c>
      <c r="M53" s="81" t="s">
        <v>40</v>
      </c>
      <c r="N53" s="81" t="s">
        <v>39</v>
      </c>
      <c r="O53" s="81"/>
      <c r="P53" s="81"/>
      <c r="Q53" s="81"/>
      <c r="R53" s="81"/>
      <c r="S53" s="81"/>
      <c r="T53" s="81"/>
      <c r="U53" s="81"/>
      <c r="V53" s="81"/>
      <c r="W53" s="81"/>
      <c r="X53" s="81"/>
      <c r="Y53" s="81"/>
      <c r="Z53" s="81"/>
      <c r="AA53" s="81"/>
      <c r="AB53" s="81" t="s">
        <v>78</v>
      </c>
      <c r="AC53" s="12" t="s">
        <v>17</v>
      </c>
      <c r="AD53" s="81" t="s">
        <v>16</v>
      </c>
      <c r="AE53" s="81" t="s">
        <v>1</v>
      </c>
      <c r="AF53" s="17" t="s">
        <v>862</v>
      </c>
      <c r="AG53" s="17" t="s">
        <v>861</v>
      </c>
      <c r="AH53" s="81" t="s">
        <v>860</v>
      </c>
      <c r="AI53" s="81" t="s">
        <v>859</v>
      </c>
      <c r="AJ53" s="81" t="s">
        <v>859</v>
      </c>
      <c r="AK53" s="81" t="s">
        <v>859</v>
      </c>
      <c r="AL53" s="81" t="s">
        <v>859</v>
      </c>
      <c r="AM53" s="81" t="s">
        <v>859</v>
      </c>
      <c r="AN53" s="81">
        <v>3</v>
      </c>
      <c r="AO53" s="81">
        <v>0</v>
      </c>
      <c r="AP53" s="81" t="s">
        <v>859</v>
      </c>
      <c r="AQ53" s="81">
        <v>0</v>
      </c>
      <c r="AR53" s="89">
        <v>0</v>
      </c>
      <c r="AS53" s="81">
        <v>0</v>
      </c>
      <c r="AT53" s="81">
        <v>0</v>
      </c>
      <c r="AU53" s="81">
        <v>0</v>
      </c>
      <c r="AV53" s="81">
        <v>0</v>
      </c>
      <c r="AW53" s="81">
        <v>0</v>
      </c>
      <c r="AX53" s="81">
        <v>0</v>
      </c>
      <c r="AY53" s="81">
        <v>0</v>
      </c>
      <c r="AZ53" s="81">
        <v>0</v>
      </c>
      <c r="BA53" s="81">
        <v>0</v>
      </c>
      <c r="BB53" s="81" t="s">
        <v>859</v>
      </c>
    </row>
    <row r="54" spans="1:54" ht="84.75" customHeight="1" x14ac:dyDescent="0.25">
      <c r="A54" s="95" t="s">
        <v>768</v>
      </c>
      <c r="B54" s="95" t="s">
        <v>170</v>
      </c>
      <c r="C54" s="95" t="s">
        <v>810</v>
      </c>
      <c r="D54" s="95" t="s">
        <v>836</v>
      </c>
      <c r="E54" s="95" t="s">
        <v>836</v>
      </c>
      <c r="F54" s="81" t="s">
        <v>236</v>
      </c>
      <c r="G54" s="81" t="s">
        <v>151</v>
      </c>
      <c r="H54" s="81" t="s">
        <v>150</v>
      </c>
      <c r="I54" s="81" t="s">
        <v>149</v>
      </c>
      <c r="J54" s="88"/>
      <c r="K54" s="81">
        <v>419</v>
      </c>
      <c r="L54" s="88" t="s">
        <v>858</v>
      </c>
      <c r="M54" s="81" t="s">
        <v>66</v>
      </c>
      <c r="N54" s="81"/>
      <c r="O54" s="81"/>
      <c r="P54" s="81"/>
      <c r="Q54" s="81"/>
      <c r="R54" s="81"/>
      <c r="S54" s="81"/>
      <c r="T54" s="81"/>
      <c r="U54" s="81"/>
      <c r="V54" s="81"/>
      <c r="W54" s="81"/>
      <c r="X54" s="81"/>
      <c r="Y54" s="81"/>
      <c r="Z54" s="81"/>
      <c r="AA54" s="81"/>
      <c r="AB54" s="81" t="s">
        <v>4</v>
      </c>
      <c r="AC54" s="81" t="s">
        <v>77</v>
      </c>
      <c r="AD54" s="81" t="s">
        <v>16</v>
      </c>
      <c r="AE54" s="81" t="s">
        <v>65</v>
      </c>
      <c r="AF54" s="17" t="s">
        <v>857</v>
      </c>
      <c r="AG54" s="17" t="s">
        <v>856</v>
      </c>
      <c r="AH54" s="149">
        <v>0</v>
      </c>
      <c r="AI54" s="147">
        <v>100</v>
      </c>
      <c r="AJ54" s="147">
        <v>90</v>
      </c>
      <c r="AK54" s="147">
        <v>100</v>
      </c>
      <c r="AL54" s="147">
        <v>100</v>
      </c>
      <c r="AM54" s="147">
        <v>100</v>
      </c>
      <c r="AN54" s="147">
        <v>100</v>
      </c>
      <c r="AO54" s="147">
        <v>0</v>
      </c>
      <c r="AP54" s="147">
        <v>90</v>
      </c>
      <c r="AQ54" s="160">
        <v>7.5</v>
      </c>
      <c r="AR54" s="161">
        <v>7.5</v>
      </c>
      <c r="AS54" s="160">
        <v>7.5</v>
      </c>
      <c r="AT54" s="163">
        <v>4.17</v>
      </c>
      <c r="AU54" s="163">
        <v>8.33</v>
      </c>
      <c r="AV54" s="166">
        <v>10</v>
      </c>
      <c r="AW54" s="165">
        <v>7.5</v>
      </c>
      <c r="AX54" s="165">
        <v>6.67</v>
      </c>
      <c r="AY54" s="12">
        <v>5.83</v>
      </c>
      <c r="AZ54" s="12">
        <v>8.34</v>
      </c>
      <c r="BA54" s="12">
        <v>5.83</v>
      </c>
      <c r="BB54" s="15">
        <v>10.83</v>
      </c>
    </row>
    <row r="55" spans="1:54" ht="84.75" customHeight="1" x14ac:dyDescent="0.25">
      <c r="A55" s="15" t="s">
        <v>768</v>
      </c>
      <c r="B55" s="15" t="s">
        <v>170</v>
      </c>
      <c r="C55" s="15" t="s">
        <v>810</v>
      </c>
      <c r="D55" s="15" t="s">
        <v>836</v>
      </c>
      <c r="E55" s="15" t="s">
        <v>836</v>
      </c>
      <c r="F55" s="12" t="s">
        <v>236</v>
      </c>
      <c r="G55" s="12" t="s">
        <v>151</v>
      </c>
      <c r="H55" s="12" t="s">
        <v>150</v>
      </c>
      <c r="I55" s="12" t="s">
        <v>149</v>
      </c>
      <c r="J55" s="24"/>
      <c r="K55" s="12">
        <v>421</v>
      </c>
      <c r="L55" s="24" t="s">
        <v>855</v>
      </c>
      <c r="M55" s="12" t="s">
        <v>66</v>
      </c>
      <c r="N55" s="12"/>
      <c r="O55" s="12"/>
      <c r="P55" s="12"/>
      <c r="Q55" s="12"/>
      <c r="R55" s="12"/>
      <c r="S55" s="12"/>
      <c r="T55" s="12"/>
      <c r="U55" s="12"/>
      <c r="V55" s="12"/>
      <c r="W55" s="12"/>
      <c r="X55" s="12"/>
      <c r="Y55" s="12"/>
      <c r="Z55" s="12"/>
      <c r="AA55" s="12"/>
      <c r="AB55" s="12" t="s">
        <v>4</v>
      </c>
      <c r="AC55" s="12" t="s">
        <v>77</v>
      </c>
      <c r="AD55" s="12" t="s">
        <v>16</v>
      </c>
      <c r="AE55" s="12" t="s">
        <v>65</v>
      </c>
      <c r="AF55" s="13" t="s">
        <v>854</v>
      </c>
      <c r="AG55" s="55" t="s">
        <v>853</v>
      </c>
      <c r="AH55" s="49">
        <v>0</v>
      </c>
      <c r="AI55" s="150">
        <v>100</v>
      </c>
      <c r="AJ55" s="150">
        <v>100</v>
      </c>
      <c r="AK55" s="150">
        <v>100</v>
      </c>
      <c r="AL55" s="150">
        <v>100</v>
      </c>
      <c r="AM55" s="150">
        <v>100</v>
      </c>
      <c r="AN55" s="150">
        <v>139.80000000000001</v>
      </c>
      <c r="AO55" s="150">
        <v>0</v>
      </c>
      <c r="AP55" s="150">
        <v>100</v>
      </c>
      <c r="AQ55" s="160">
        <v>6.25</v>
      </c>
      <c r="AR55" s="161">
        <v>6.25</v>
      </c>
      <c r="AS55" s="83" t="s">
        <v>852</v>
      </c>
      <c r="AT55" s="49">
        <v>0</v>
      </c>
      <c r="AU55" s="164">
        <v>0</v>
      </c>
      <c r="AV55" s="49">
        <v>0</v>
      </c>
      <c r="AW55" s="49">
        <v>0</v>
      </c>
      <c r="AX55" s="49">
        <v>6.25</v>
      </c>
      <c r="AY55" s="49">
        <v>18.75</v>
      </c>
      <c r="AZ55" s="49">
        <v>18.75</v>
      </c>
      <c r="BA55" s="49">
        <v>18.75</v>
      </c>
      <c r="BB55" s="12">
        <v>18.75</v>
      </c>
    </row>
    <row r="56" spans="1:54" ht="84.75" customHeight="1" x14ac:dyDescent="0.25">
      <c r="A56" s="95" t="s">
        <v>768</v>
      </c>
      <c r="B56" s="95" t="s">
        <v>170</v>
      </c>
      <c r="C56" s="95" t="s">
        <v>810</v>
      </c>
      <c r="D56" s="95" t="s">
        <v>836</v>
      </c>
      <c r="E56" s="95" t="s">
        <v>836</v>
      </c>
      <c r="F56" s="81" t="s">
        <v>236</v>
      </c>
      <c r="G56" s="81" t="s">
        <v>151</v>
      </c>
      <c r="H56" s="81" t="s">
        <v>150</v>
      </c>
      <c r="I56" s="81" t="s">
        <v>149</v>
      </c>
      <c r="J56" s="88"/>
      <c r="K56" s="81">
        <v>422</v>
      </c>
      <c r="L56" s="88" t="s">
        <v>851</v>
      </c>
      <c r="M56" s="81" t="s">
        <v>66</v>
      </c>
      <c r="N56" s="81"/>
      <c r="O56" s="81"/>
      <c r="P56" s="81"/>
      <c r="Q56" s="81"/>
      <c r="R56" s="81"/>
      <c r="S56" s="81"/>
      <c r="T56" s="81"/>
      <c r="U56" s="81"/>
      <c r="V56" s="81"/>
      <c r="W56" s="81"/>
      <c r="X56" s="81"/>
      <c r="Y56" s="81"/>
      <c r="Z56" s="81"/>
      <c r="AA56" s="81"/>
      <c r="AB56" s="81" t="s">
        <v>4</v>
      </c>
      <c r="AC56" s="81" t="s">
        <v>77</v>
      </c>
      <c r="AD56" s="81" t="s">
        <v>146</v>
      </c>
      <c r="AE56" s="81" t="s">
        <v>65</v>
      </c>
      <c r="AF56" s="33" t="s">
        <v>850</v>
      </c>
      <c r="AG56" s="88" t="s">
        <v>849</v>
      </c>
      <c r="AH56" s="149">
        <v>0</v>
      </c>
      <c r="AI56" s="147">
        <v>98</v>
      </c>
      <c r="AJ56" s="147">
        <v>98</v>
      </c>
      <c r="AK56" s="147">
        <v>98</v>
      </c>
      <c r="AL56" s="147">
        <v>98</v>
      </c>
      <c r="AM56" s="147">
        <v>98</v>
      </c>
      <c r="AN56" s="147">
        <v>99.72</v>
      </c>
      <c r="AO56" s="147">
        <v>0</v>
      </c>
      <c r="AP56" s="147">
        <v>98</v>
      </c>
      <c r="AQ56" s="160">
        <v>98</v>
      </c>
      <c r="AR56" s="161">
        <v>98</v>
      </c>
      <c r="AS56" s="160">
        <v>98</v>
      </c>
      <c r="AT56" s="149">
        <v>98</v>
      </c>
      <c r="AU56" s="163">
        <v>98</v>
      </c>
      <c r="AV56" s="149">
        <v>98</v>
      </c>
      <c r="AW56" s="149">
        <v>98</v>
      </c>
      <c r="AX56" s="149">
        <v>98</v>
      </c>
      <c r="AY56" s="49">
        <v>98</v>
      </c>
      <c r="AZ56" s="49">
        <v>98</v>
      </c>
      <c r="BA56" s="49">
        <v>98</v>
      </c>
      <c r="BB56" s="49">
        <v>98</v>
      </c>
    </row>
    <row r="57" spans="1:54" ht="84.75" customHeight="1" x14ac:dyDescent="0.25">
      <c r="A57" s="15" t="s">
        <v>768</v>
      </c>
      <c r="B57" s="15" t="s">
        <v>170</v>
      </c>
      <c r="C57" s="15" t="s">
        <v>810</v>
      </c>
      <c r="D57" s="15" t="s">
        <v>836</v>
      </c>
      <c r="E57" s="15" t="s">
        <v>836</v>
      </c>
      <c r="F57" s="12" t="s">
        <v>236</v>
      </c>
      <c r="G57" s="12" t="s">
        <v>151</v>
      </c>
      <c r="H57" s="12" t="s">
        <v>150</v>
      </c>
      <c r="I57" s="12" t="s">
        <v>149</v>
      </c>
      <c r="J57" s="24"/>
      <c r="K57" s="12">
        <v>423</v>
      </c>
      <c r="L57" s="24" t="s">
        <v>848</v>
      </c>
      <c r="M57" s="12" t="s">
        <v>66</v>
      </c>
      <c r="N57" s="12"/>
      <c r="O57" s="12"/>
      <c r="P57" s="12"/>
      <c r="Q57" s="12"/>
      <c r="R57" s="12"/>
      <c r="S57" s="12"/>
      <c r="T57" s="12"/>
      <c r="U57" s="12"/>
      <c r="V57" s="12"/>
      <c r="W57" s="12"/>
      <c r="X57" s="12"/>
      <c r="Y57" s="12"/>
      <c r="Z57" s="12"/>
      <c r="AA57" s="12"/>
      <c r="AB57" s="12" t="s">
        <v>4</v>
      </c>
      <c r="AC57" s="12" t="s">
        <v>3</v>
      </c>
      <c r="AD57" s="12" t="s">
        <v>146</v>
      </c>
      <c r="AE57" s="12" t="s">
        <v>65</v>
      </c>
      <c r="AF57" s="24" t="s">
        <v>847</v>
      </c>
      <c r="AG57" s="24" t="s">
        <v>846</v>
      </c>
      <c r="AH57" s="49">
        <v>0</v>
      </c>
      <c r="AI57" s="150">
        <v>95</v>
      </c>
      <c r="AJ57" s="150">
        <v>95</v>
      </c>
      <c r="AK57" s="150">
        <v>95</v>
      </c>
      <c r="AL57" s="150">
        <v>95</v>
      </c>
      <c r="AM57" s="150">
        <v>95</v>
      </c>
      <c r="AN57" s="150">
        <v>93</v>
      </c>
      <c r="AO57" s="150">
        <v>2</v>
      </c>
      <c r="AP57" s="150">
        <v>95</v>
      </c>
      <c r="AQ57" s="160">
        <v>0</v>
      </c>
      <c r="AR57" s="161">
        <v>0</v>
      </c>
      <c r="AS57" s="160">
        <v>95</v>
      </c>
      <c r="AT57" s="49">
        <v>0</v>
      </c>
      <c r="AU57" s="15">
        <v>0</v>
      </c>
      <c r="AV57" s="12">
        <v>95</v>
      </c>
      <c r="AW57" s="12">
        <v>0</v>
      </c>
      <c r="AX57" s="12">
        <v>0</v>
      </c>
      <c r="AY57" s="12">
        <v>0</v>
      </c>
      <c r="AZ57" s="12">
        <v>0</v>
      </c>
      <c r="BA57" s="12">
        <v>0</v>
      </c>
      <c r="BB57" s="12">
        <v>0</v>
      </c>
    </row>
    <row r="58" spans="1:54" ht="84.75" customHeight="1" x14ac:dyDescent="0.25">
      <c r="A58" s="95" t="s">
        <v>768</v>
      </c>
      <c r="B58" s="95" t="s">
        <v>170</v>
      </c>
      <c r="C58" s="95" t="s">
        <v>810</v>
      </c>
      <c r="D58" s="95" t="s">
        <v>836</v>
      </c>
      <c r="E58" s="95" t="s">
        <v>836</v>
      </c>
      <c r="F58" s="81" t="s">
        <v>236</v>
      </c>
      <c r="G58" s="81" t="s">
        <v>151</v>
      </c>
      <c r="H58" s="81" t="s">
        <v>150</v>
      </c>
      <c r="I58" s="81" t="s">
        <v>149</v>
      </c>
      <c r="J58" s="88"/>
      <c r="K58" s="81">
        <v>426</v>
      </c>
      <c r="L58" s="88" t="s">
        <v>845</v>
      </c>
      <c r="M58" s="81" t="s">
        <v>66</v>
      </c>
      <c r="N58" s="81"/>
      <c r="O58" s="81"/>
      <c r="P58" s="81"/>
      <c r="Q58" s="81"/>
      <c r="R58" s="81"/>
      <c r="S58" s="81"/>
      <c r="T58" s="81"/>
      <c r="U58" s="81"/>
      <c r="V58" s="81"/>
      <c r="W58" s="81"/>
      <c r="X58" s="81"/>
      <c r="Y58" s="81"/>
      <c r="Z58" s="81"/>
      <c r="AA58" s="81"/>
      <c r="AB58" s="81" t="s">
        <v>4</v>
      </c>
      <c r="AC58" s="81" t="s">
        <v>3</v>
      </c>
      <c r="AD58" s="81" t="s">
        <v>16</v>
      </c>
      <c r="AE58" s="81" t="s">
        <v>65</v>
      </c>
      <c r="AF58" s="17" t="s">
        <v>844</v>
      </c>
      <c r="AG58" s="17" t="s">
        <v>843</v>
      </c>
      <c r="AH58" s="149">
        <v>0</v>
      </c>
      <c r="AI58" s="147">
        <v>100</v>
      </c>
      <c r="AJ58" s="147">
        <v>100</v>
      </c>
      <c r="AK58" s="147">
        <v>100</v>
      </c>
      <c r="AL58" s="147">
        <v>100</v>
      </c>
      <c r="AM58" s="147">
        <v>100</v>
      </c>
      <c r="AN58" s="147">
        <v>100</v>
      </c>
      <c r="AO58" s="147">
        <v>0</v>
      </c>
      <c r="AP58" s="147">
        <v>100</v>
      </c>
      <c r="AQ58" s="160">
        <v>0</v>
      </c>
      <c r="AR58" s="161">
        <v>0</v>
      </c>
      <c r="AS58" s="160">
        <v>18</v>
      </c>
      <c r="AT58" s="149">
        <v>0</v>
      </c>
      <c r="AU58" s="95">
        <v>0</v>
      </c>
      <c r="AV58" s="81">
        <v>32</v>
      </c>
      <c r="AW58" s="81">
        <v>0</v>
      </c>
      <c r="AX58" s="81">
        <v>0</v>
      </c>
      <c r="AY58" s="12">
        <v>22</v>
      </c>
      <c r="AZ58" s="12">
        <v>0</v>
      </c>
      <c r="BA58" s="12">
        <v>0</v>
      </c>
      <c r="BB58" s="12">
        <v>28</v>
      </c>
    </row>
    <row r="59" spans="1:54" ht="84.75" customHeight="1" x14ac:dyDescent="0.25">
      <c r="A59" s="15" t="s">
        <v>768</v>
      </c>
      <c r="B59" s="15" t="s">
        <v>170</v>
      </c>
      <c r="C59" s="15" t="s">
        <v>810</v>
      </c>
      <c r="D59" s="15" t="s">
        <v>836</v>
      </c>
      <c r="E59" s="15" t="s">
        <v>836</v>
      </c>
      <c r="F59" s="12" t="s">
        <v>236</v>
      </c>
      <c r="G59" s="12" t="s">
        <v>151</v>
      </c>
      <c r="H59" s="12" t="s">
        <v>150</v>
      </c>
      <c r="I59" s="12" t="s">
        <v>149</v>
      </c>
      <c r="J59" s="24"/>
      <c r="K59" s="12">
        <v>123</v>
      </c>
      <c r="L59" s="24" t="s">
        <v>842</v>
      </c>
      <c r="M59" s="12" t="s">
        <v>66</v>
      </c>
      <c r="N59" s="12"/>
      <c r="O59" s="12"/>
      <c r="P59" s="12"/>
      <c r="Q59" s="12"/>
      <c r="R59" s="12"/>
      <c r="S59" s="12"/>
      <c r="T59" s="12"/>
      <c r="U59" s="12"/>
      <c r="V59" s="12"/>
      <c r="W59" s="12"/>
      <c r="X59" s="12"/>
      <c r="Y59" s="12"/>
      <c r="Z59" s="12"/>
      <c r="AA59" s="12"/>
      <c r="AB59" s="12" t="s">
        <v>4</v>
      </c>
      <c r="AC59" s="12" t="s">
        <v>77</v>
      </c>
      <c r="AD59" s="12" t="s">
        <v>16</v>
      </c>
      <c r="AE59" s="12" t="s">
        <v>65</v>
      </c>
      <c r="AF59" s="13" t="s">
        <v>841</v>
      </c>
      <c r="AG59" s="55" t="s">
        <v>840</v>
      </c>
      <c r="AH59" s="49">
        <v>0</v>
      </c>
      <c r="AI59" s="150">
        <v>100</v>
      </c>
      <c r="AJ59" s="150">
        <v>100</v>
      </c>
      <c r="AK59" s="150">
        <v>100</v>
      </c>
      <c r="AL59" s="150">
        <v>100</v>
      </c>
      <c r="AM59" s="150">
        <v>100</v>
      </c>
      <c r="AN59" s="150">
        <v>147.79</v>
      </c>
      <c r="AO59" s="150">
        <v>0</v>
      </c>
      <c r="AP59" s="150">
        <v>100</v>
      </c>
      <c r="AQ59" s="160">
        <v>7.81</v>
      </c>
      <c r="AR59" s="161">
        <v>7.81</v>
      </c>
      <c r="AS59" s="160">
        <v>7.81</v>
      </c>
      <c r="AT59" s="49">
        <v>7.81</v>
      </c>
      <c r="AU59" s="49">
        <v>7.81</v>
      </c>
      <c r="AV59" s="49">
        <v>7.81</v>
      </c>
      <c r="AW59" s="49">
        <v>7.81</v>
      </c>
      <c r="AX59" s="49">
        <v>7.81</v>
      </c>
      <c r="AY59" s="49">
        <v>9.3800000000000008</v>
      </c>
      <c r="AZ59" s="49">
        <v>9.3800000000000008</v>
      </c>
      <c r="BA59" s="49">
        <v>9.3800000000000008</v>
      </c>
      <c r="BB59" s="49">
        <v>9.3800000000000008</v>
      </c>
    </row>
    <row r="60" spans="1:54" ht="84.75" customHeight="1" x14ac:dyDescent="0.25">
      <c r="A60" s="95" t="s">
        <v>768</v>
      </c>
      <c r="B60" s="95" t="s">
        <v>170</v>
      </c>
      <c r="C60" s="95" t="s">
        <v>810</v>
      </c>
      <c r="D60" s="95" t="s">
        <v>836</v>
      </c>
      <c r="E60" s="95" t="s">
        <v>836</v>
      </c>
      <c r="F60" s="81" t="s">
        <v>236</v>
      </c>
      <c r="G60" s="81" t="s">
        <v>151</v>
      </c>
      <c r="H60" s="81" t="s">
        <v>150</v>
      </c>
      <c r="I60" s="81" t="s">
        <v>149</v>
      </c>
      <c r="J60" s="88"/>
      <c r="K60" s="81">
        <v>144</v>
      </c>
      <c r="L60" s="88" t="s">
        <v>839</v>
      </c>
      <c r="M60" s="81" t="s">
        <v>66</v>
      </c>
      <c r="N60" s="81"/>
      <c r="O60" s="81"/>
      <c r="P60" s="81"/>
      <c r="Q60" s="81"/>
      <c r="R60" s="81"/>
      <c r="S60" s="81"/>
      <c r="T60" s="81"/>
      <c r="U60" s="81"/>
      <c r="V60" s="81"/>
      <c r="W60" s="81"/>
      <c r="X60" s="81"/>
      <c r="Y60" s="81"/>
      <c r="Z60" s="81"/>
      <c r="AA60" s="81"/>
      <c r="AB60" s="81" t="s">
        <v>4</v>
      </c>
      <c r="AC60" s="81" t="s">
        <v>446</v>
      </c>
      <c r="AD60" s="81" t="s">
        <v>16</v>
      </c>
      <c r="AE60" s="81" t="s">
        <v>65</v>
      </c>
      <c r="AF60" s="17" t="s">
        <v>838</v>
      </c>
      <c r="AG60" s="17" t="s">
        <v>837</v>
      </c>
      <c r="AH60" s="149">
        <v>0</v>
      </c>
      <c r="AI60" s="149">
        <v>0</v>
      </c>
      <c r="AJ60" s="147">
        <v>100</v>
      </c>
      <c r="AK60" s="147">
        <v>100</v>
      </c>
      <c r="AL60" s="147">
        <v>100</v>
      </c>
      <c r="AM60" s="147">
        <v>100</v>
      </c>
      <c r="AN60" s="149">
        <v>0</v>
      </c>
      <c r="AO60" s="149">
        <v>0</v>
      </c>
      <c r="AP60" s="147">
        <v>100</v>
      </c>
      <c r="AQ60" s="49">
        <v>0</v>
      </c>
      <c r="AR60" s="161">
        <v>0</v>
      </c>
      <c r="AS60" s="160">
        <v>0</v>
      </c>
      <c r="AT60" s="162">
        <v>20</v>
      </c>
      <c r="AU60" s="95">
        <v>0</v>
      </c>
      <c r="AV60" s="81">
        <v>20</v>
      </c>
      <c r="AW60" s="81">
        <v>0</v>
      </c>
      <c r="AX60" s="81">
        <v>20</v>
      </c>
      <c r="AY60" s="12">
        <v>0</v>
      </c>
      <c r="AZ60" s="12">
        <v>20</v>
      </c>
      <c r="BA60" s="12">
        <v>0</v>
      </c>
      <c r="BB60" s="12">
        <v>20</v>
      </c>
    </row>
    <row r="61" spans="1:54" ht="84.75" customHeight="1" x14ac:dyDescent="0.25">
      <c r="A61" s="15" t="s">
        <v>768</v>
      </c>
      <c r="B61" s="15" t="s">
        <v>170</v>
      </c>
      <c r="C61" s="15" t="s">
        <v>810</v>
      </c>
      <c r="D61" s="15" t="s">
        <v>836</v>
      </c>
      <c r="E61" s="15" t="s">
        <v>836</v>
      </c>
      <c r="F61" s="12" t="s">
        <v>236</v>
      </c>
      <c r="G61" s="12" t="s">
        <v>151</v>
      </c>
      <c r="H61" s="12" t="s">
        <v>150</v>
      </c>
      <c r="I61" s="12" t="s">
        <v>149</v>
      </c>
      <c r="J61" s="24"/>
      <c r="K61" s="12">
        <v>181</v>
      </c>
      <c r="L61" s="24" t="s">
        <v>835</v>
      </c>
      <c r="M61" s="12" t="s">
        <v>66</v>
      </c>
      <c r="N61" s="12"/>
      <c r="O61" s="12"/>
      <c r="P61" s="12"/>
      <c r="Q61" s="12"/>
      <c r="R61" s="12"/>
      <c r="S61" s="12"/>
      <c r="T61" s="12"/>
      <c r="U61" s="12"/>
      <c r="V61" s="12"/>
      <c r="W61" s="12"/>
      <c r="X61" s="12"/>
      <c r="Y61" s="12"/>
      <c r="Z61" s="12"/>
      <c r="AA61" s="12"/>
      <c r="AB61" s="12" t="s">
        <v>4</v>
      </c>
      <c r="AC61" s="12" t="s">
        <v>3</v>
      </c>
      <c r="AD61" s="12" t="s">
        <v>16</v>
      </c>
      <c r="AE61" s="12" t="s">
        <v>65</v>
      </c>
      <c r="AF61" s="55" t="s">
        <v>834</v>
      </c>
      <c r="AG61" s="55" t="s">
        <v>833</v>
      </c>
      <c r="AH61" s="49">
        <v>0</v>
      </c>
      <c r="AI61" s="49">
        <v>0</v>
      </c>
      <c r="AJ61" s="150">
        <v>100</v>
      </c>
      <c r="AK61" s="150">
        <v>100</v>
      </c>
      <c r="AL61" s="150">
        <v>100</v>
      </c>
      <c r="AM61" s="150">
        <v>100</v>
      </c>
      <c r="AN61" s="49">
        <v>0</v>
      </c>
      <c r="AO61" s="49">
        <v>0</v>
      </c>
      <c r="AP61" s="150">
        <v>100</v>
      </c>
      <c r="AQ61" s="49">
        <v>0</v>
      </c>
      <c r="AR61" s="161">
        <v>0</v>
      </c>
      <c r="AS61" s="160">
        <v>25</v>
      </c>
      <c r="AT61" s="37">
        <v>0</v>
      </c>
      <c r="AU61" s="15">
        <v>0</v>
      </c>
      <c r="AV61" s="12">
        <v>25</v>
      </c>
      <c r="AW61" s="12">
        <v>0</v>
      </c>
      <c r="AX61" s="12">
        <v>0</v>
      </c>
      <c r="AY61" s="12">
        <v>25</v>
      </c>
      <c r="AZ61" s="12">
        <v>0</v>
      </c>
      <c r="BA61" s="12">
        <v>0</v>
      </c>
      <c r="BB61" s="12">
        <v>25</v>
      </c>
    </row>
    <row r="62" spans="1:54" ht="84.75" customHeight="1" x14ac:dyDescent="0.25">
      <c r="A62" s="15" t="s">
        <v>768</v>
      </c>
      <c r="B62" s="15" t="s">
        <v>170</v>
      </c>
      <c r="C62" s="15" t="s">
        <v>810</v>
      </c>
      <c r="D62" s="15" t="s">
        <v>809</v>
      </c>
      <c r="E62" s="15" t="s">
        <v>809</v>
      </c>
      <c r="F62" s="12" t="s">
        <v>236</v>
      </c>
      <c r="G62" s="12" t="s">
        <v>151</v>
      </c>
      <c r="H62" s="12" t="s">
        <v>150</v>
      </c>
      <c r="I62" s="12" t="s">
        <v>149</v>
      </c>
      <c r="J62" s="12"/>
      <c r="K62" s="12">
        <v>376</v>
      </c>
      <c r="L62" s="24" t="s">
        <v>832</v>
      </c>
      <c r="M62" s="12" t="s">
        <v>66</v>
      </c>
      <c r="N62" s="12"/>
      <c r="O62" s="12"/>
      <c r="P62" s="12"/>
      <c r="Q62" s="12"/>
      <c r="R62" s="12"/>
      <c r="S62" s="12"/>
      <c r="T62" s="12"/>
      <c r="U62" s="12"/>
      <c r="V62" s="12"/>
      <c r="W62" s="12"/>
      <c r="X62" s="12"/>
      <c r="Y62" s="12"/>
      <c r="Z62" s="12"/>
      <c r="AA62" s="12"/>
      <c r="AB62" s="12" t="s">
        <v>4</v>
      </c>
      <c r="AC62" s="12" t="s">
        <v>77</v>
      </c>
      <c r="AD62" s="12" t="s">
        <v>16</v>
      </c>
      <c r="AE62" s="12" t="s">
        <v>65</v>
      </c>
      <c r="AF62" s="24" t="s">
        <v>831</v>
      </c>
      <c r="AG62" s="12" t="s">
        <v>830</v>
      </c>
      <c r="AH62" s="49">
        <v>0</v>
      </c>
      <c r="AI62" s="150">
        <v>98</v>
      </c>
      <c r="AJ62" s="150">
        <v>98</v>
      </c>
      <c r="AK62" s="150">
        <v>98</v>
      </c>
      <c r="AL62" s="150">
        <v>98</v>
      </c>
      <c r="AM62" s="150">
        <v>98</v>
      </c>
      <c r="AN62" s="150">
        <v>99.852961636307896</v>
      </c>
      <c r="AO62" s="150">
        <v>0</v>
      </c>
      <c r="AP62" s="150">
        <v>98</v>
      </c>
      <c r="AQ62" s="150">
        <v>75</v>
      </c>
      <c r="AR62" s="157">
        <v>0</v>
      </c>
      <c r="AS62" s="150">
        <v>1</v>
      </c>
      <c r="AT62" s="49">
        <v>4</v>
      </c>
      <c r="AU62" s="49">
        <v>5</v>
      </c>
      <c r="AV62" s="49">
        <v>0</v>
      </c>
      <c r="AW62" s="49">
        <v>5</v>
      </c>
      <c r="AX62" s="49">
        <v>5</v>
      </c>
      <c r="AY62" s="49">
        <v>1</v>
      </c>
      <c r="AZ62" s="49">
        <v>1</v>
      </c>
      <c r="BA62" s="49">
        <v>1</v>
      </c>
      <c r="BB62" s="49">
        <v>0</v>
      </c>
    </row>
    <row r="63" spans="1:54" ht="84.75" customHeight="1" x14ac:dyDescent="0.25">
      <c r="A63" s="15" t="s">
        <v>768</v>
      </c>
      <c r="B63" s="15" t="s">
        <v>170</v>
      </c>
      <c r="C63" s="15" t="s">
        <v>810</v>
      </c>
      <c r="D63" s="15" t="s">
        <v>809</v>
      </c>
      <c r="E63" s="15" t="s">
        <v>809</v>
      </c>
      <c r="F63" s="12" t="s">
        <v>236</v>
      </c>
      <c r="G63" s="12" t="s">
        <v>151</v>
      </c>
      <c r="H63" s="12" t="s">
        <v>150</v>
      </c>
      <c r="I63" s="12" t="s">
        <v>149</v>
      </c>
      <c r="J63" s="12"/>
      <c r="K63" s="12">
        <v>378</v>
      </c>
      <c r="L63" s="24" t="s">
        <v>829</v>
      </c>
      <c r="M63" s="12" t="s">
        <v>66</v>
      </c>
      <c r="N63" s="12"/>
      <c r="O63" s="12"/>
      <c r="P63" s="12"/>
      <c r="Q63" s="12"/>
      <c r="R63" s="12"/>
      <c r="S63" s="12"/>
      <c r="T63" s="12"/>
      <c r="U63" s="12"/>
      <c r="V63" s="12"/>
      <c r="W63" s="12"/>
      <c r="X63" s="12"/>
      <c r="Y63" s="12"/>
      <c r="Z63" s="12"/>
      <c r="AA63" s="12"/>
      <c r="AB63" s="12" t="s">
        <v>4</v>
      </c>
      <c r="AC63" s="12" t="s">
        <v>77</v>
      </c>
      <c r="AD63" s="12" t="s">
        <v>16</v>
      </c>
      <c r="AE63" s="12" t="s">
        <v>65</v>
      </c>
      <c r="AF63" s="24" t="s">
        <v>828</v>
      </c>
      <c r="AG63" s="12" t="s">
        <v>819</v>
      </c>
      <c r="AH63" s="49">
        <v>0</v>
      </c>
      <c r="AI63" s="150">
        <v>95</v>
      </c>
      <c r="AJ63" s="150">
        <v>95</v>
      </c>
      <c r="AK63" s="150">
        <v>95</v>
      </c>
      <c r="AL63" s="150">
        <v>95</v>
      </c>
      <c r="AM63" s="150">
        <v>95</v>
      </c>
      <c r="AN63" s="150">
        <v>99.66</v>
      </c>
      <c r="AO63" s="150">
        <v>0</v>
      </c>
      <c r="AP63" s="150">
        <v>95</v>
      </c>
      <c r="AQ63" s="150">
        <v>6</v>
      </c>
      <c r="AR63" s="157">
        <v>10</v>
      </c>
      <c r="AS63" s="150">
        <v>7</v>
      </c>
      <c r="AT63" s="49">
        <v>7</v>
      </c>
      <c r="AU63" s="49">
        <v>7</v>
      </c>
      <c r="AV63" s="49">
        <v>9</v>
      </c>
      <c r="AW63" s="49">
        <v>7</v>
      </c>
      <c r="AX63" s="49">
        <v>9</v>
      </c>
      <c r="AY63" s="49">
        <v>4</v>
      </c>
      <c r="AZ63" s="49">
        <v>12</v>
      </c>
      <c r="BA63" s="49">
        <v>7</v>
      </c>
      <c r="BB63" s="49">
        <v>10</v>
      </c>
    </row>
    <row r="64" spans="1:54" ht="84.75" customHeight="1" x14ac:dyDescent="0.25">
      <c r="A64" s="15" t="s">
        <v>768</v>
      </c>
      <c r="B64" s="15" t="s">
        <v>170</v>
      </c>
      <c r="C64" s="15" t="s">
        <v>810</v>
      </c>
      <c r="D64" s="15" t="s">
        <v>809</v>
      </c>
      <c r="E64" s="15" t="s">
        <v>809</v>
      </c>
      <c r="F64" s="12" t="s">
        <v>236</v>
      </c>
      <c r="G64" s="12" t="s">
        <v>151</v>
      </c>
      <c r="H64" s="12" t="s">
        <v>150</v>
      </c>
      <c r="I64" s="12" t="s">
        <v>149</v>
      </c>
      <c r="J64" s="12"/>
      <c r="K64" s="12">
        <v>379</v>
      </c>
      <c r="L64" s="24" t="s">
        <v>827</v>
      </c>
      <c r="M64" s="12" t="s">
        <v>66</v>
      </c>
      <c r="N64" s="12"/>
      <c r="O64" s="12"/>
      <c r="P64" s="12"/>
      <c r="Q64" s="12"/>
      <c r="R64" s="12"/>
      <c r="S64" s="12"/>
      <c r="T64" s="12"/>
      <c r="U64" s="12"/>
      <c r="V64" s="12"/>
      <c r="W64" s="12"/>
      <c r="X64" s="12"/>
      <c r="Y64" s="12"/>
      <c r="Z64" s="12"/>
      <c r="AA64" s="12"/>
      <c r="AB64" s="12" t="s">
        <v>4</v>
      </c>
      <c r="AC64" s="12" t="s">
        <v>3</v>
      </c>
      <c r="AD64" s="12" t="s">
        <v>16</v>
      </c>
      <c r="AE64" s="12" t="s">
        <v>65</v>
      </c>
      <c r="AF64" s="24" t="s">
        <v>826</v>
      </c>
      <c r="AG64" s="12" t="s">
        <v>825</v>
      </c>
      <c r="AH64" s="49">
        <v>0</v>
      </c>
      <c r="AI64" s="150">
        <v>100</v>
      </c>
      <c r="AJ64" s="150">
        <v>100</v>
      </c>
      <c r="AK64" s="150">
        <v>100</v>
      </c>
      <c r="AL64" s="150">
        <v>100</v>
      </c>
      <c r="AM64" s="150">
        <v>100</v>
      </c>
      <c r="AN64" s="150">
        <v>85</v>
      </c>
      <c r="AO64" s="150">
        <v>15</v>
      </c>
      <c r="AP64" s="150">
        <v>100</v>
      </c>
      <c r="AQ64" s="150">
        <v>0</v>
      </c>
      <c r="AR64" s="157">
        <v>0</v>
      </c>
      <c r="AS64" s="150">
        <v>12</v>
      </c>
      <c r="AT64" s="49">
        <v>0</v>
      </c>
      <c r="AU64" s="49">
        <v>0</v>
      </c>
      <c r="AV64" s="49">
        <v>32</v>
      </c>
      <c r="AW64" s="49">
        <v>0</v>
      </c>
      <c r="AX64" s="49">
        <v>0</v>
      </c>
      <c r="AY64" s="49">
        <v>29</v>
      </c>
      <c r="AZ64" s="49">
        <v>0</v>
      </c>
      <c r="BA64" s="49">
        <v>0</v>
      </c>
      <c r="BB64" s="49">
        <v>27</v>
      </c>
    </row>
    <row r="65" spans="1:54" ht="84.75" customHeight="1" x14ac:dyDescent="0.25">
      <c r="A65" s="15" t="s">
        <v>768</v>
      </c>
      <c r="B65" s="15" t="s">
        <v>170</v>
      </c>
      <c r="C65" s="15" t="s">
        <v>810</v>
      </c>
      <c r="D65" s="15" t="s">
        <v>809</v>
      </c>
      <c r="E65" s="15" t="s">
        <v>809</v>
      </c>
      <c r="F65" s="12" t="s">
        <v>236</v>
      </c>
      <c r="G65" s="12" t="s">
        <v>151</v>
      </c>
      <c r="H65" s="12" t="s">
        <v>150</v>
      </c>
      <c r="I65" s="12" t="s">
        <v>149</v>
      </c>
      <c r="J65" s="12"/>
      <c r="K65" s="12">
        <v>380</v>
      </c>
      <c r="L65" s="24" t="s">
        <v>824</v>
      </c>
      <c r="M65" s="12" t="s">
        <v>66</v>
      </c>
      <c r="N65" s="12"/>
      <c r="O65" s="12"/>
      <c r="P65" s="12"/>
      <c r="Q65" s="12"/>
      <c r="R65" s="12"/>
      <c r="S65" s="12"/>
      <c r="T65" s="12"/>
      <c r="U65" s="12"/>
      <c r="V65" s="12"/>
      <c r="W65" s="12"/>
      <c r="X65" s="12"/>
      <c r="Y65" s="12"/>
      <c r="Z65" s="12"/>
      <c r="AA65" s="12"/>
      <c r="AB65" s="12" t="s">
        <v>4</v>
      </c>
      <c r="AC65" s="12" t="s">
        <v>3</v>
      </c>
      <c r="AD65" s="12" t="s">
        <v>16</v>
      </c>
      <c r="AE65" s="12" t="s">
        <v>65</v>
      </c>
      <c r="AF65" s="24" t="s">
        <v>823</v>
      </c>
      <c r="AG65" s="12" t="s">
        <v>822</v>
      </c>
      <c r="AH65" s="49">
        <v>0</v>
      </c>
      <c r="AI65" s="150">
        <v>95</v>
      </c>
      <c r="AJ65" s="150">
        <v>95</v>
      </c>
      <c r="AK65" s="150">
        <v>95</v>
      </c>
      <c r="AL65" s="150">
        <v>95</v>
      </c>
      <c r="AM65" s="150">
        <v>100</v>
      </c>
      <c r="AN65" s="150">
        <v>83.92</v>
      </c>
      <c r="AO65" s="150">
        <v>11.08</v>
      </c>
      <c r="AP65" s="150">
        <v>95</v>
      </c>
      <c r="AQ65" s="150">
        <v>0</v>
      </c>
      <c r="AR65" s="157">
        <v>0</v>
      </c>
      <c r="AS65" s="150">
        <v>0</v>
      </c>
      <c r="AT65" s="49">
        <v>0</v>
      </c>
      <c r="AU65" s="159">
        <v>15</v>
      </c>
      <c r="AV65" s="49">
        <v>0</v>
      </c>
      <c r="AW65" s="49">
        <v>0</v>
      </c>
      <c r="AX65" s="49">
        <v>20</v>
      </c>
      <c r="AY65" s="49">
        <v>0</v>
      </c>
      <c r="AZ65" s="49">
        <v>0</v>
      </c>
      <c r="BA65" s="49">
        <v>25</v>
      </c>
      <c r="BB65" s="49">
        <v>35</v>
      </c>
    </row>
    <row r="66" spans="1:54" ht="84.75" customHeight="1" x14ac:dyDescent="0.25">
      <c r="A66" s="15" t="s">
        <v>768</v>
      </c>
      <c r="B66" s="15" t="s">
        <v>170</v>
      </c>
      <c r="C66" s="15" t="s">
        <v>810</v>
      </c>
      <c r="D66" s="15" t="s">
        <v>809</v>
      </c>
      <c r="E66" s="15" t="s">
        <v>809</v>
      </c>
      <c r="F66" s="12" t="s">
        <v>236</v>
      </c>
      <c r="G66" s="12" t="s">
        <v>151</v>
      </c>
      <c r="H66" s="12" t="s">
        <v>150</v>
      </c>
      <c r="I66" s="12" t="s">
        <v>149</v>
      </c>
      <c r="J66" s="12"/>
      <c r="K66" s="12">
        <v>381</v>
      </c>
      <c r="L66" s="24" t="s">
        <v>821</v>
      </c>
      <c r="M66" s="12" t="s">
        <v>66</v>
      </c>
      <c r="N66" s="12"/>
      <c r="O66" s="12"/>
      <c r="P66" s="12"/>
      <c r="Q66" s="12"/>
      <c r="R66" s="12"/>
      <c r="S66" s="12"/>
      <c r="T66" s="12"/>
      <c r="U66" s="12"/>
      <c r="V66" s="12"/>
      <c r="W66" s="12"/>
      <c r="X66" s="12"/>
      <c r="Y66" s="12"/>
      <c r="Z66" s="12"/>
      <c r="AA66" s="12"/>
      <c r="AB66" s="12" t="s">
        <v>4</v>
      </c>
      <c r="AC66" s="12" t="s">
        <v>77</v>
      </c>
      <c r="AD66" s="12" t="s">
        <v>16</v>
      </c>
      <c r="AE66" s="12" t="s">
        <v>65</v>
      </c>
      <c r="AF66" s="24" t="s">
        <v>820</v>
      </c>
      <c r="AG66" s="12" t="s">
        <v>819</v>
      </c>
      <c r="AH66" s="49">
        <v>0</v>
      </c>
      <c r="AI66" s="150">
        <v>99</v>
      </c>
      <c r="AJ66" s="150">
        <v>98</v>
      </c>
      <c r="AK66" s="150">
        <v>98</v>
      </c>
      <c r="AL66" s="150">
        <v>98</v>
      </c>
      <c r="AM66" s="150">
        <v>98</v>
      </c>
      <c r="AN66" s="150">
        <v>99.99</v>
      </c>
      <c r="AO66" s="150">
        <v>0</v>
      </c>
      <c r="AP66" s="150">
        <v>98</v>
      </c>
      <c r="AQ66" s="150">
        <v>31</v>
      </c>
      <c r="AR66" s="157">
        <v>7</v>
      </c>
      <c r="AS66" s="150">
        <v>5</v>
      </c>
      <c r="AT66" s="49">
        <v>5</v>
      </c>
      <c r="AU66" s="49">
        <v>6</v>
      </c>
      <c r="AV66" s="49">
        <v>5</v>
      </c>
      <c r="AW66" s="49">
        <v>8</v>
      </c>
      <c r="AX66" s="49">
        <v>5</v>
      </c>
      <c r="AY66" s="49">
        <v>8</v>
      </c>
      <c r="AZ66" s="49">
        <v>8</v>
      </c>
      <c r="BA66" s="49">
        <v>2</v>
      </c>
      <c r="BB66" s="49">
        <v>8</v>
      </c>
    </row>
    <row r="67" spans="1:54" ht="84.75" customHeight="1" x14ac:dyDescent="0.25">
      <c r="A67" s="15" t="s">
        <v>768</v>
      </c>
      <c r="B67" s="15" t="s">
        <v>170</v>
      </c>
      <c r="C67" s="15" t="s">
        <v>810</v>
      </c>
      <c r="D67" s="15" t="s">
        <v>809</v>
      </c>
      <c r="E67" s="15" t="s">
        <v>809</v>
      </c>
      <c r="F67" s="12" t="s">
        <v>236</v>
      </c>
      <c r="G67" s="12" t="s">
        <v>151</v>
      </c>
      <c r="H67" s="12" t="s">
        <v>150</v>
      </c>
      <c r="I67" s="12" t="s">
        <v>149</v>
      </c>
      <c r="J67" s="12"/>
      <c r="K67" s="12">
        <v>382</v>
      </c>
      <c r="L67" s="24" t="s">
        <v>818</v>
      </c>
      <c r="M67" s="12" t="s">
        <v>66</v>
      </c>
      <c r="N67" s="12"/>
      <c r="O67" s="12"/>
      <c r="P67" s="12"/>
      <c r="Q67" s="12"/>
      <c r="R67" s="12"/>
      <c r="S67" s="12"/>
      <c r="T67" s="12"/>
      <c r="U67" s="12"/>
      <c r="V67" s="12"/>
      <c r="W67" s="12"/>
      <c r="X67" s="12"/>
      <c r="Y67" s="12"/>
      <c r="Z67" s="12"/>
      <c r="AA67" s="12"/>
      <c r="AB67" s="12" t="s">
        <v>4</v>
      </c>
      <c r="AC67" s="12" t="s">
        <v>77</v>
      </c>
      <c r="AD67" s="12" t="s">
        <v>146</v>
      </c>
      <c r="AE67" s="12" t="s">
        <v>65</v>
      </c>
      <c r="AF67" s="24" t="s">
        <v>817</v>
      </c>
      <c r="AG67" s="12" t="s">
        <v>816</v>
      </c>
      <c r="AH67" s="49">
        <v>0</v>
      </c>
      <c r="AI67" s="150">
        <v>95</v>
      </c>
      <c r="AJ67" s="150">
        <v>95</v>
      </c>
      <c r="AK67" s="150">
        <v>95</v>
      </c>
      <c r="AL67" s="150">
        <v>95</v>
      </c>
      <c r="AM67" s="150">
        <v>95</v>
      </c>
      <c r="AN67" s="150">
        <v>99.852961636307896</v>
      </c>
      <c r="AO67" s="150">
        <v>0</v>
      </c>
      <c r="AP67" s="150">
        <v>95</v>
      </c>
      <c r="AQ67" s="150">
        <v>95</v>
      </c>
      <c r="AR67" s="157">
        <v>95</v>
      </c>
      <c r="AS67" s="150">
        <v>95</v>
      </c>
      <c r="AT67" s="49">
        <v>95</v>
      </c>
      <c r="AU67" s="49">
        <v>95</v>
      </c>
      <c r="AV67" s="49">
        <v>95</v>
      </c>
      <c r="AW67" s="49">
        <v>95</v>
      </c>
      <c r="AX67" s="49">
        <v>95</v>
      </c>
      <c r="AY67" s="49">
        <v>95</v>
      </c>
      <c r="AZ67" s="49">
        <v>95</v>
      </c>
      <c r="BA67" s="49">
        <v>95</v>
      </c>
      <c r="BB67" s="49">
        <v>95</v>
      </c>
    </row>
    <row r="68" spans="1:54" ht="84.75" customHeight="1" x14ac:dyDescent="0.25">
      <c r="A68" s="15" t="s">
        <v>768</v>
      </c>
      <c r="B68" s="15" t="s">
        <v>170</v>
      </c>
      <c r="C68" s="15" t="s">
        <v>810</v>
      </c>
      <c r="D68" s="15" t="s">
        <v>809</v>
      </c>
      <c r="E68" s="15" t="s">
        <v>809</v>
      </c>
      <c r="F68" s="12" t="s">
        <v>236</v>
      </c>
      <c r="G68" s="12" t="s">
        <v>151</v>
      </c>
      <c r="H68" s="12" t="s">
        <v>150</v>
      </c>
      <c r="I68" s="12" t="s">
        <v>149</v>
      </c>
      <c r="J68" s="12"/>
      <c r="K68" s="12">
        <v>182</v>
      </c>
      <c r="L68" s="24" t="s">
        <v>815</v>
      </c>
      <c r="M68" s="12" t="s">
        <v>66</v>
      </c>
      <c r="N68" s="12"/>
      <c r="O68" s="12"/>
      <c r="P68" s="12"/>
      <c r="Q68" s="12"/>
      <c r="R68" s="12"/>
      <c r="S68" s="12"/>
      <c r="T68" s="12"/>
      <c r="U68" s="12"/>
      <c r="V68" s="12"/>
      <c r="W68" s="12"/>
      <c r="X68" s="12"/>
      <c r="Y68" s="12"/>
      <c r="Z68" s="12"/>
      <c r="AA68" s="12"/>
      <c r="AB68" s="12" t="s">
        <v>4</v>
      </c>
      <c r="AC68" s="12" t="s">
        <v>3</v>
      </c>
      <c r="AD68" s="12" t="s">
        <v>146</v>
      </c>
      <c r="AE68" s="12" t="s">
        <v>65</v>
      </c>
      <c r="AF68" s="24" t="s">
        <v>814</v>
      </c>
      <c r="AG68" s="12" t="s">
        <v>813</v>
      </c>
      <c r="AH68" s="49">
        <v>0</v>
      </c>
      <c r="AI68" s="49">
        <v>0</v>
      </c>
      <c r="AJ68" s="150">
        <v>100</v>
      </c>
      <c r="AK68" s="150">
        <v>100</v>
      </c>
      <c r="AL68" s="150">
        <v>100</v>
      </c>
      <c r="AM68" s="49">
        <v>100</v>
      </c>
      <c r="AN68" s="49">
        <v>0</v>
      </c>
      <c r="AO68" s="49">
        <v>0</v>
      </c>
      <c r="AP68" s="150">
        <v>100</v>
      </c>
      <c r="AQ68" s="49">
        <v>0</v>
      </c>
      <c r="AR68" s="157">
        <v>100</v>
      </c>
      <c r="AS68" s="150">
        <v>0</v>
      </c>
      <c r="AT68" s="49">
        <v>100</v>
      </c>
      <c r="AU68" s="49">
        <v>0</v>
      </c>
      <c r="AV68" s="49">
        <v>0</v>
      </c>
      <c r="AW68" s="49">
        <v>100</v>
      </c>
      <c r="AX68" s="49">
        <v>0</v>
      </c>
      <c r="AY68" s="49">
        <v>0</v>
      </c>
      <c r="AZ68" s="49">
        <v>100</v>
      </c>
      <c r="BA68" s="49">
        <v>0</v>
      </c>
      <c r="BB68" s="49">
        <v>0</v>
      </c>
    </row>
    <row r="69" spans="1:54" ht="84.75" customHeight="1" x14ac:dyDescent="0.25">
      <c r="A69" s="15" t="s">
        <v>768</v>
      </c>
      <c r="B69" s="15" t="s">
        <v>170</v>
      </c>
      <c r="C69" s="15" t="s">
        <v>810</v>
      </c>
      <c r="D69" s="15" t="s">
        <v>809</v>
      </c>
      <c r="E69" s="15" t="s">
        <v>809</v>
      </c>
      <c r="F69" s="12" t="s">
        <v>236</v>
      </c>
      <c r="G69" s="12" t="s">
        <v>151</v>
      </c>
      <c r="H69" s="12" t="s">
        <v>150</v>
      </c>
      <c r="I69" s="12" t="s">
        <v>149</v>
      </c>
      <c r="J69" s="12"/>
      <c r="K69" s="12">
        <v>145</v>
      </c>
      <c r="L69" s="24" t="s">
        <v>812</v>
      </c>
      <c r="M69" s="12" t="s">
        <v>66</v>
      </c>
      <c r="N69" s="12"/>
      <c r="O69" s="12"/>
      <c r="P69" s="12"/>
      <c r="Q69" s="12"/>
      <c r="R69" s="12"/>
      <c r="S69" s="12"/>
      <c r="T69" s="12"/>
      <c r="U69" s="12"/>
      <c r="V69" s="12"/>
      <c r="W69" s="12"/>
      <c r="X69" s="12"/>
      <c r="Y69" s="12"/>
      <c r="Z69" s="12"/>
      <c r="AA69" s="12"/>
      <c r="AB69" s="12" t="s">
        <v>4</v>
      </c>
      <c r="AC69" s="12" t="s">
        <v>3</v>
      </c>
      <c r="AD69" s="12" t="s">
        <v>16</v>
      </c>
      <c r="AE69" s="12" t="s">
        <v>65</v>
      </c>
      <c r="AF69" s="24" t="s">
        <v>811</v>
      </c>
      <c r="AG69" s="12" t="s">
        <v>806</v>
      </c>
      <c r="AH69" s="49">
        <v>0</v>
      </c>
      <c r="AI69" s="49">
        <v>0</v>
      </c>
      <c r="AJ69" s="150">
        <v>100</v>
      </c>
      <c r="AK69" s="150">
        <v>100</v>
      </c>
      <c r="AL69" s="150">
        <v>100</v>
      </c>
      <c r="AM69" s="150">
        <v>100</v>
      </c>
      <c r="AN69" s="49">
        <v>0</v>
      </c>
      <c r="AO69" s="49">
        <v>0</v>
      </c>
      <c r="AP69" s="150">
        <v>100</v>
      </c>
      <c r="AQ69" s="49">
        <v>0</v>
      </c>
      <c r="AR69" s="157">
        <v>0</v>
      </c>
      <c r="AS69" s="150">
        <v>18.72</v>
      </c>
      <c r="AT69" s="49">
        <v>0</v>
      </c>
      <c r="AU69" s="49">
        <v>0</v>
      </c>
      <c r="AV69" s="49">
        <v>22.9</v>
      </c>
      <c r="AW69" s="49">
        <v>0</v>
      </c>
      <c r="AX69" s="49">
        <v>0</v>
      </c>
      <c r="AY69" s="49">
        <v>28.62</v>
      </c>
      <c r="AZ69" s="49">
        <v>0</v>
      </c>
      <c r="BA69" s="49">
        <v>0</v>
      </c>
      <c r="BB69" s="49">
        <v>29.76</v>
      </c>
    </row>
    <row r="70" spans="1:54" ht="84.75" customHeight="1" x14ac:dyDescent="0.25">
      <c r="A70" s="15" t="s">
        <v>768</v>
      </c>
      <c r="B70" s="15" t="s">
        <v>170</v>
      </c>
      <c r="C70" s="15" t="s">
        <v>810</v>
      </c>
      <c r="D70" s="15" t="s">
        <v>809</v>
      </c>
      <c r="E70" s="15" t="s">
        <v>809</v>
      </c>
      <c r="F70" s="12" t="s">
        <v>236</v>
      </c>
      <c r="G70" s="12" t="s">
        <v>151</v>
      </c>
      <c r="H70" s="12" t="s">
        <v>150</v>
      </c>
      <c r="I70" s="12" t="s">
        <v>149</v>
      </c>
      <c r="J70" s="12"/>
      <c r="K70" s="12">
        <v>124</v>
      </c>
      <c r="L70" s="24" t="s">
        <v>808</v>
      </c>
      <c r="M70" s="12" t="s">
        <v>66</v>
      </c>
      <c r="N70" s="12"/>
      <c r="O70" s="12"/>
      <c r="P70" s="12"/>
      <c r="Q70" s="12"/>
      <c r="R70" s="12"/>
      <c r="S70" s="12"/>
      <c r="T70" s="12"/>
      <c r="U70" s="12"/>
      <c r="V70" s="12"/>
      <c r="W70" s="12"/>
      <c r="X70" s="12"/>
      <c r="Y70" s="12"/>
      <c r="Z70" s="12"/>
      <c r="AA70" s="12"/>
      <c r="AB70" s="12" t="s">
        <v>4</v>
      </c>
      <c r="AC70" s="12" t="s">
        <v>21</v>
      </c>
      <c r="AD70" s="12" t="s">
        <v>16</v>
      </c>
      <c r="AE70" s="12" t="s">
        <v>65</v>
      </c>
      <c r="AF70" s="24" t="s">
        <v>807</v>
      </c>
      <c r="AG70" s="12" t="s">
        <v>806</v>
      </c>
      <c r="AH70" s="49">
        <v>0</v>
      </c>
      <c r="AI70" s="49">
        <v>0</v>
      </c>
      <c r="AJ70" s="150">
        <v>100</v>
      </c>
      <c r="AK70" s="150">
        <v>100</v>
      </c>
      <c r="AL70" s="150">
        <v>100</v>
      </c>
      <c r="AM70" s="150">
        <v>100</v>
      </c>
      <c r="AN70" s="49">
        <v>0</v>
      </c>
      <c r="AO70" s="49">
        <v>0</v>
      </c>
      <c r="AP70" s="150">
        <v>100</v>
      </c>
      <c r="AQ70" s="150">
        <v>57.3</v>
      </c>
      <c r="AR70" s="157">
        <v>0</v>
      </c>
      <c r="AS70" s="150">
        <v>0</v>
      </c>
      <c r="AT70" s="49">
        <v>0</v>
      </c>
      <c r="AU70" s="49">
        <v>0</v>
      </c>
      <c r="AV70" s="49">
        <v>0</v>
      </c>
      <c r="AW70" s="49">
        <v>42.7</v>
      </c>
      <c r="AX70" s="49">
        <v>0</v>
      </c>
      <c r="AY70" s="49">
        <v>0</v>
      </c>
      <c r="AZ70" s="49">
        <v>0</v>
      </c>
      <c r="BA70" s="49">
        <v>0</v>
      </c>
      <c r="BB70" s="49">
        <v>0</v>
      </c>
    </row>
    <row r="71" spans="1:54" ht="84.75" customHeight="1" x14ac:dyDescent="0.25">
      <c r="A71" s="15" t="s">
        <v>768</v>
      </c>
      <c r="B71" s="15" t="s">
        <v>786</v>
      </c>
      <c r="C71" s="15" t="s">
        <v>778</v>
      </c>
      <c r="D71" s="15" t="s">
        <v>785</v>
      </c>
      <c r="E71" s="15" t="s">
        <v>785</v>
      </c>
      <c r="F71" s="12" t="s">
        <v>236</v>
      </c>
      <c r="G71" s="12" t="s">
        <v>151</v>
      </c>
      <c r="H71" s="12" t="s">
        <v>150</v>
      </c>
      <c r="I71" s="12" t="s">
        <v>149</v>
      </c>
      <c r="J71" s="13" t="s">
        <v>793</v>
      </c>
      <c r="K71" s="12">
        <v>336</v>
      </c>
      <c r="L71" s="24" t="s">
        <v>805</v>
      </c>
      <c r="M71" s="12" t="s">
        <v>40</v>
      </c>
      <c r="N71" s="12" t="s">
        <v>39</v>
      </c>
      <c r="O71" s="12"/>
      <c r="P71" s="12"/>
      <c r="Q71" s="12"/>
      <c r="R71" s="12"/>
      <c r="S71" s="12"/>
      <c r="T71" s="12"/>
      <c r="U71" s="12"/>
      <c r="V71" s="12"/>
      <c r="W71" s="12"/>
      <c r="X71" s="12"/>
      <c r="Y71" s="12"/>
      <c r="Z71" s="12" t="s">
        <v>39</v>
      </c>
      <c r="AA71" s="12"/>
      <c r="AB71" s="12" t="s">
        <v>74</v>
      </c>
      <c r="AC71" s="12" t="s">
        <v>17</v>
      </c>
      <c r="AD71" s="12" t="s">
        <v>200</v>
      </c>
      <c r="AE71" s="12" t="s">
        <v>65</v>
      </c>
      <c r="AF71" s="55" t="s">
        <v>804</v>
      </c>
      <c r="AG71" s="12" t="s">
        <v>803</v>
      </c>
      <c r="AH71" s="49">
        <v>0</v>
      </c>
      <c r="AI71" s="49">
        <v>0</v>
      </c>
      <c r="AJ71" s="49">
        <v>0</v>
      </c>
      <c r="AK71" s="158">
        <v>20</v>
      </c>
      <c r="AL71" s="158">
        <v>10</v>
      </c>
      <c r="AM71" s="158">
        <v>10</v>
      </c>
      <c r="AN71" s="49">
        <v>0</v>
      </c>
      <c r="AO71" s="49">
        <v>0</v>
      </c>
      <c r="AP71" s="49">
        <v>0</v>
      </c>
      <c r="AQ71" s="49">
        <v>0</v>
      </c>
      <c r="AR71" s="153">
        <v>0</v>
      </c>
      <c r="AS71" s="157">
        <v>0</v>
      </c>
      <c r="AT71" s="49">
        <v>0</v>
      </c>
      <c r="AU71" s="49">
        <v>0</v>
      </c>
      <c r="AV71" s="49">
        <v>0</v>
      </c>
      <c r="AW71" s="49">
        <v>0</v>
      </c>
      <c r="AX71" s="49">
        <v>0</v>
      </c>
      <c r="AY71" s="49">
        <v>0</v>
      </c>
      <c r="AZ71" s="49">
        <v>0</v>
      </c>
      <c r="BA71" s="49">
        <v>0</v>
      </c>
      <c r="BB71" s="49">
        <v>0</v>
      </c>
    </row>
    <row r="72" spans="1:54" ht="84.75" customHeight="1" x14ac:dyDescent="0.25">
      <c r="A72" s="15" t="s">
        <v>768</v>
      </c>
      <c r="B72" s="15" t="s">
        <v>786</v>
      </c>
      <c r="C72" s="15" t="s">
        <v>778</v>
      </c>
      <c r="D72" s="15" t="s">
        <v>785</v>
      </c>
      <c r="E72" s="15" t="s">
        <v>785</v>
      </c>
      <c r="F72" s="12" t="s">
        <v>236</v>
      </c>
      <c r="G72" s="12" t="s">
        <v>151</v>
      </c>
      <c r="H72" s="12" t="s">
        <v>150</v>
      </c>
      <c r="I72" s="12" t="s">
        <v>149</v>
      </c>
      <c r="J72" s="13" t="s">
        <v>793</v>
      </c>
      <c r="K72" s="12">
        <v>337</v>
      </c>
      <c r="L72" s="24" t="s">
        <v>802</v>
      </c>
      <c r="M72" s="12" t="s">
        <v>40</v>
      </c>
      <c r="N72" s="12" t="s">
        <v>39</v>
      </c>
      <c r="O72" s="12"/>
      <c r="P72" s="12"/>
      <c r="Q72" s="12"/>
      <c r="R72" s="12"/>
      <c r="S72" s="12"/>
      <c r="T72" s="12"/>
      <c r="U72" s="12"/>
      <c r="V72" s="12"/>
      <c r="W72" s="12"/>
      <c r="X72" s="12"/>
      <c r="Y72" s="12"/>
      <c r="Z72" s="12" t="s">
        <v>39</v>
      </c>
      <c r="AA72" s="12"/>
      <c r="AB72" s="12" t="s">
        <v>74</v>
      </c>
      <c r="AC72" s="12" t="s">
        <v>77</v>
      </c>
      <c r="AD72" s="12" t="s">
        <v>16</v>
      </c>
      <c r="AE72" s="12" t="s">
        <v>65</v>
      </c>
      <c r="AF72" s="55" t="s">
        <v>801</v>
      </c>
      <c r="AG72" s="12" t="s">
        <v>800</v>
      </c>
      <c r="AH72" s="49">
        <v>0</v>
      </c>
      <c r="AI72" s="150">
        <v>95</v>
      </c>
      <c r="AJ72" s="150">
        <v>96.4</v>
      </c>
      <c r="AK72" s="150">
        <v>100</v>
      </c>
      <c r="AL72" s="150">
        <v>100</v>
      </c>
      <c r="AM72" s="150">
        <v>100</v>
      </c>
      <c r="AN72" s="150">
        <v>99.56</v>
      </c>
      <c r="AO72" s="150">
        <v>0</v>
      </c>
      <c r="AP72" s="150">
        <v>96.4</v>
      </c>
      <c r="AQ72" s="150">
        <v>5</v>
      </c>
      <c r="AR72" s="156">
        <v>5</v>
      </c>
      <c r="AS72" s="153">
        <v>5</v>
      </c>
      <c r="AT72" s="49">
        <v>10</v>
      </c>
      <c r="AU72" s="49">
        <v>5</v>
      </c>
      <c r="AV72" s="49">
        <v>10.71</v>
      </c>
      <c r="AW72" s="49">
        <v>15.07</v>
      </c>
      <c r="AX72" s="49">
        <v>10.11</v>
      </c>
      <c r="AY72" s="49">
        <v>11.29</v>
      </c>
      <c r="AZ72" s="49">
        <v>10.5</v>
      </c>
      <c r="BA72" s="49">
        <v>5.15</v>
      </c>
      <c r="BB72" s="49">
        <v>3.57</v>
      </c>
    </row>
    <row r="73" spans="1:54" ht="84.75" customHeight="1" x14ac:dyDescent="0.25">
      <c r="A73" s="15" t="s">
        <v>768</v>
      </c>
      <c r="B73" s="15" t="s">
        <v>786</v>
      </c>
      <c r="C73" s="15" t="s">
        <v>778</v>
      </c>
      <c r="D73" s="15" t="s">
        <v>785</v>
      </c>
      <c r="E73" s="15" t="s">
        <v>785</v>
      </c>
      <c r="F73" s="12" t="s">
        <v>236</v>
      </c>
      <c r="G73" s="12" t="s">
        <v>151</v>
      </c>
      <c r="H73" s="12" t="s">
        <v>150</v>
      </c>
      <c r="I73" s="12" t="s">
        <v>149</v>
      </c>
      <c r="J73" s="13" t="s">
        <v>793</v>
      </c>
      <c r="K73" s="12">
        <v>338</v>
      </c>
      <c r="L73" s="24" t="s">
        <v>799</v>
      </c>
      <c r="M73" s="12" t="s">
        <v>40</v>
      </c>
      <c r="N73" s="12" t="s">
        <v>39</v>
      </c>
      <c r="O73" s="12"/>
      <c r="P73" s="12"/>
      <c r="Q73" s="12"/>
      <c r="R73" s="12"/>
      <c r="S73" s="12"/>
      <c r="T73" s="12"/>
      <c r="U73" s="12"/>
      <c r="V73" s="12"/>
      <c r="W73" s="12"/>
      <c r="X73" s="12"/>
      <c r="Y73" s="12"/>
      <c r="Z73" s="12"/>
      <c r="AA73" s="12"/>
      <c r="AB73" s="12" t="s">
        <v>74</v>
      </c>
      <c r="AC73" s="12" t="s">
        <v>17</v>
      </c>
      <c r="AD73" s="12" t="s">
        <v>16</v>
      </c>
      <c r="AE73" s="12" t="s">
        <v>65</v>
      </c>
      <c r="AF73" s="55" t="s">
        <v>798</v>
      </c>
      <c r="AG73" s="12" t="s">
        <v>797</v>
      </c>
      <c r="AH73" s="49">
        <v>0</v>
      </c>
      <c r="AI73" s="150">
        <v>10</v>
      </c>
      <c r="AJ73" s="150">
        <v>12</v>
      </c>
      <c r="AK73" s="150">
        <v>14</v>
      </c>
      <c r="AL73" s="150">
        <v>16</v>
      </c>
      <c r="AM73" s="150">
        <v>16</v>
      </c>
      <c r="AN73" s="150">
        <v>4</v>
      </c>
      <c r="AO73" s="150">
        <v>6</v>
      </c>
      <c r="AP73" s="150">
        <v>12</v>
      </c>
      <c r="AQ73" s="150">
        <v>0</v>
      </c>
      <c r="AR73" s="156">
        <v>0</v>
      </c>
      <c r="AS73" s="153">
        <v>0</v>
      </c>
      <c r="AT73" s="49">
        <v>0</v>
      </c>
      <c r="AU73" s="49">
        <v>0</v>
      </c>
      <c r="AV73" s="49">
        <v>0</v>
      </c>
      <c r="AW73" s="49">
        <v>0</v>
      </c>
      <c r="AX73" s="49">
        <v>0</v>
      </c>
      <c r="AY73" s="49">
        <v>0</v>
      </c>
      <c r="AZ73" s="49">
        <v>0</v>
      </c>
      <c r="BA73" s="49">
        <v>0</v>
      </c>
      <c r="BB73" s="49">
        <v>12</v>
      </c>
    </row>
    <row r="74" spans="1:54" ht="84.75" customHeight="1" x14ac:dyDescent="0.25">
      <c r="A74" s="15" t="s">
        <v>768</v>
      </c>
      <c r="B74" s="15" t="s">
        <v>786</v>
      </c>
      <c r="C74" s="15" t="s">
        <v>778</v>
      </c>
      <c r="D74" s="15" t="s">
        <v>785</v>
      </c>
      <c r="E74" s="15" t="s">
        <v>785</v>
      </c>
      <c r="F74" s="12" t="s">
        <v>236</v>
      </c>
      <c r="G74" s="12" t="s">
        <v>151</v>
      </c>
      <c r="H74" s="12" t="s">
        <v>150</v>
      </c>
      <c r="I74" s="12" t="s">
        <v>149</v>
      </c>
      <c r="J74" s="13" t="s">
        <v>793</v>
      </c>
      <c r="K74" s="12">
        <v>339</v>
      </c>
      <c r="L74" s="24" t="s">
        <v>796</v>
      </c>
      <c r="M74" s="12" t="s">
        <v>40</v>
      </c>
      <c r="N74" s="12" t="s">
        <v>39</v>
      </c>
      <c r="O74" s="12"/>
      <c r="P74" s="12"/>
      <c r="Q74" s="12"/>
      <c r="R74" s="12"/>
      <c r="S74" s="12"/>
      <c r="T74" s="12"/>
      <c r="U74" s="12"/>
      <c r="V74" s="12"/>
      <c r="W74" s="12"/>
      <c r="X74" s="12"/>
      <c r="Y74" s="12"/>
      <c r="Z74" s="12" t="s">
        <v>39</v>
      </c>
      <c r="AA74" s="12"/>
      <c r="AB74" s="12" t="s">
        <v>74</v>
      </c>
      <c r="AC74" s="12" t="s">
        <v>77</v>
      </c>
      <c r="AD74" s="12" t="s">
        <v>16</v>
      </c>
      <c r="AE74" s="12" t="s">
        <v>65</v>
      </c>
      <c r="AF74" s="55" t="s">
        <v>795</v>
      </c>
      <c r="AG74" s="12" t="s">
        <v>794</v>
      </c>
      <c r="AH74" s="49">
        <v>0</v>
      </c>
      <c r="AI74" s="150">
        <v>100</v>
      </c>
      <c r="AJ74" s="150">
        <v>90.2</v>
      </c>
      <c r="AK74" s="150">
        <v>100</v>
      </c>
      <c r="AL74" s="150">
        <v>100</v>
      </c>
      <c r="AM74" s="150">
        <v>100</v>
      </c>
      <c r="AN74" s="150">
        <v>100</v>
      </c>
      <c r="AO74" s="150">
        <v>0</v>
      </c>
      <c r="AP74" s="150">
        <v>90.2</v>
      </c>
      <c r="AQ74" s="150">
        <v>5</v>
      </c>
      <c r="AR74" s="156">
        <v>10</v>
      </c>
      <c r="AS74" s="153">
        <v>5</v>
      </c>
      <c r="AT74" s="49">
        <v>10</v>
      </c>
      <c r="AU74" s="49">
        <v>10</v>
      </c>
      <c r="AV74" s="49">
        <v>7.14</v>
      </c>
      <c r="AW74" s="49">
        <v>5.82</v>
      </c>
      <c r="AX74" s="49">
        <v>5.82</v>
      </c>
      <c r="AY74" s="49">
        <v>8.09</v>
      </c>
      <c r="AZ74" s="49">
        <v>7.12</v>
      </c>
      <c r="BA74" s="49">
        <v>7.44</v>
      </c>
      <c r="BB74" s="49">
        <v>8.77</v>
      </c>
    </row>
    <row r="75" spans="1:54" ht="84.75" customHeight="1" x14ac:dyDescent="0.25">
      <c r="A75" s="15" t="s">
        <v>768</v>
      </c>
      <c r="B75" s="15" t="s">
        <v>786</v>
      </c>
      <c r="C75" s="15" t="s">
        <v>778</v>
      </c>
      <c r="D75" s="15" t="s">
        <v>785</v>
      </c>
      <c r="E75" s="15" t="s">
        <v>785</v>
      </c>
      <c r="F75" s="12" t="s">
        <v>236</v>
      </c>
      <c r="G75" s="12" t="s">
        <v>151</v>
      </c>
      <c r="H75" s="12" t="s">
        <v>150</v>
      </c>
      <c r="I75" s="12" t="s">
        <v>149</v>
      </c>
      <c r="J75" s="13" t="s">
        <v>793</v>
      </c>
      <c r="K75" s="12">
        <v>358</v>
      </c>
      <c r="L75" s="24" t="s">
        <v>792</v>
      </c>
      <c r="M75" s="12" t="s">
        <v>40</v>
      </c>
      <c r="N75" s="12" t="s">
        <v>39</v>
      </c>
      <c r="O75" s="12"/>
      <c r="P75" s="12"/>
      <c r="Q75" s="12"/>
      <c r="R75" s="12"/>
      <c r="S75" s="12"/>
      <c r="T75" s="12"/>
      <c r="U75" s="12"/>
      <c r="V75" s="12"/>
      <c r="W75" s="12"/>
      <c r="X75" s="12"/>
      <c r="Y75" s="12"/>
      <c r="Z75" s="12"/>
      <c r="AA75" s="12"/>
      <c r="AB75" s="12" t="s">
        <v>4</v>
      </c>
      <c r="AC75" s="12" t="s">
        <v>77</v>
      </c>
      <c r="AD75" s="12" t="s">
        <v>16</v>
      </c>
      <c r="AE75" s="12" t="s">
        <v>65</v>
      </c>
      <c r="AF75" s="55" t="s">
        <v>791</v>
      </c>
      <c r="AG75" s="12" t="s">
        <v>790</v>
      </c>
      <c r="AH75" s="49">
        <v>0</v>
      </c>
      <c r="AI75" s="150">
        <v>100</v>
      </c>
      <c r="AJ75" s="150">
        <v>100</v>
      </c>
      <c r="AK75" s="150">
        <v>100</v>
      </c>
      <c r="AL75" s="150">
        <v>100</v>
      </c>
      <c r="AM75" s="150">
        <v>100</v>
      </c>
      <c r="AN75" s="150">
        <v>97</v>
      </c>
      <c r="AO75" s="150">
        <v>3</v>
      </c>
      <c r="AP75" s="150">
        <v>100</v>
      </c>
      <c r="AQ75" s="150">
        <v>5</v>
      </c>
      <c r="AR75" s="156">
        <v>5</v>
      </c>
      <c r="AS75" s="153">
        <v>5</v>
      </c>
      <c r="AT75" s="49">
        <v>5</v>
      </c>
      <c r="AU75" s="49">
        <v>10</v>
      </c>
      <c r="AV75" s="49">
        <v>16.23</v>
      </c>
      <c r="AW75" s="49">
        <v>16.23</v>
      </c>
      <c r="AX75" s="49">
        <v>23.92</v>
      </c>
      <c r="AY75" s="49">
        <v>9.77</v>
      </c>
      <c r="AZ75" s="49">
        <v>3.85</v>
      </c>
      <c r="BA75" s="49">
        <v>0</v>
      </c>
      <c r="BB75" s="49">
        <v>0</v>
      </c>
    </row>
    <row r="76" spans="1:54" ht="84.75" customHeight="1" x14ac:dyDescent="0.25">
      <c r="A76" s="15" t="s">
        <v>768</v>
      </c>
      <c r="B76" s="15" t="s">
        <v>786</v>
      </c>
      <c r="C76" s="15" t="s">
        <v>778</v>
      </c>
      <c r="D76" s="15" t="s">
        <v>785</v>
      </c>
      <c r="E76" s="15" t="s">
        <v>785</v>
      </c>
      <c r="F76" s="12" t="s">
        <v>236</v>
      </c>
      <c r="G76" s="12" t="s">
        <v>151</v>
      </c>
      <c r="H76" s="12" t="s">
        <v>150</v>
      </c>
      <c r="I76" s="12" t="s">
        <v>149</v>
      </c>
      <c r="J76" s="13"/>
      <c r="K76" s="12">
        <v>125</v>
      </c>
      <c r="L76" s="24" t="s">
        <v>789</v>
      </c>
      <c r="M76" s="12" t="s">
        <v>66</v>
      </c>
      <c r="N76" s="12"/>
      <c r="O76" s="12"/>
      <c r="P76" s="12"/>
      <c r="Q76" s="12"/>
      <c r="R76" s="12"/>
      <c r="S76" s="12"/>
      <c r="T76" s="12"/>
      <c r="U76" s="12"/>
      <c r="V76" s="12"/>
      <c r="W76" s="12"/>
      <c r="X76" s="12"/>
      <c r="Y76" s="12"/>
      <c r="Z76" s="12"/>
      <c r="AA76" s="12"/>
      <c r="AB76" s="12" t="s">
        <v>4</v>
      </c>
      <c r="AC76" s="12" t="s">
        <v>446</v>
      </c>
      <c r="AD76" s="12" t="s">
        <v>16</v>
      </c>
      <c r="AE76" s="12" t="s">
        <v>65</v>
      </c>
      <c r="AF76" s="55" t="s">
        <v>788</v>
      </c>
      <c r="AG76" s="12" t="s">
        <v>787</v>
      </c>
      <c r="AH76" s="49">
        <v>0</v>
      </c>
      <c r="AI76" s="150">
        <v>95</v>
      </c>
      <c r="AJ76" s="150">
        <v>100</v>
      </c>
      <c r="AK76" s="150">
        <v>98.5</v>
      </c>
      <c r="AL76" s="150">
        <v>100</v>
      </c>
      <c r="AM76" s="150">
        <v>100</v>
      </c>
      <c r="AN76" s="150">
        <v>95.05</v>
      </c>
      <c r="AO76" s="150">
        <v>0</v>
      </c>
      <c r="AP76" s="150">
        <v>100</v>
      </c>
      <c r="AQ76" s="150">
        <v>0</v>
      </c>
      <c r="AR76" s="154">
        <v>25</v>
      </c>
      <c r="AS76" s="153">
        <v>0</v>
      </c>
      <c r="AT76" s="49">
        <v>15</v>
      </c>
      <c r="AU76" s="49">
        <v>0</v>
      </c>
      <c r="AV76" s="49">
        <v>25</v>
      </c>
      <c r="AW76" s="49">
        <v>0</v>
      </c>
      <c r="AX76" s="49">
        <v>10</v>
      </c>
      <c r="AY76" s="49">
        <v>0</v>
      </c>
      <c r="AZ76" s="49">
        <v>15</v>
      </c>
      <c r="BA76" s="49">
        <v>0</v>
      </c>
      <c r="BB76" s="49">
        <v>10</v>
      </c>
    </row>
    <row r="77" spans="1:54" s="74" customFormat="1" ht="84.75" customHeight="1" x14ac:dyDescent="0.25">
      <c r="A77" s="15" t="s">
        <v>768</v>
      </c>
      <c r="B77" s="72" t="s">
        <v>786</v>
      </c>
      <c r="C77" s="72" t="s">
        <v>778</v>
      </c>
      <c r="D77" s="15" t="s">
        <v>785</v>
      </c>
      <c r="E77" s="72" t="s">
        <v>785</v>
      </c>
      <c r="F77" s="12" t="s">
        <v>236</v>
      </c>
      <c r="G77" s="12" t="s">
        <v>151</v>
      </c>
      <c r="H77" s="12" t="s">
        <v>150</v>
      </c>
      <c r="I77" s="12" t="s">
        <v>149</v>
      </c>
      <c r="J77" s="12"/>
      <c r="K77" s="12">
        <v>183</v>
      </c>
      <c r="L77" s="12" t="s">
        <v>784</v>
      </c>
      <c r="M77" s="12" t="s">
        <v>66</v>
      </c>
      <c r="N77" s="12"/>
      <c r="O77" s="12"/>
      <c r="P77" s="12"/>
      <c r="Q77" s="12"/>
      <c r="R77" s="12"/>
      <c r="S77" s="12"/>
      <c r="T77" s="12"/>
      <c r="U77" s="12"/>
      <c r="V77" s="12"/>
      <c r="W77" s="12"/>
      <c r="X77" s="12"/>
      <c r="Y77" s="12"/>
      <c r="Z77" s="12"/>
      <c r="AA77" s="12"/>
      <c r="AB77" s="12" t="s">
        <v>4</v>
      </c>
      <c r="AC77" s="12" t="s">
        <v>77</v>
      </c>
      <c r="AD77" s="12" t="s">
        <v>146</v>
      </c>
      <c r="AE77" s="12" t="s">
        <v>65</v>
      </c>
      <c r="AF77" s="12" t="s">
        <v>783</v>
      </c>
      <c r="AG77" s="12" t="s">
        <v>782</v>
      </c>
      <c r="AH77" s="155">
        <v>0</v>
      </c>
      <c r="AI77" s="49">
        <v>0</v>
      </c>
      <c r="AJ77" s="150">
        <v>90</v>
      </c>
      <c r="AK77" s="150">
        <v>91</v>
      </c>
      <c r="AL77" s="150">
        <v>92</v>
      </c>
      <c r="AM77" s="150">
        <v>92</v>
      </c>
      <c r="AN77" s="49">
        <v>0</v>
      </c>
      <c r="AO77" s="49">
        <v>0</v>
      </c>
      <c r="AP77" s="150">
        <v>90</v>
      </c>
      <c r="AQ77" s="150">
        <v>90</v>
      </c>
      <c r="AR77" s="154">
        <v>90</v>
      </c>
      <c r="AS77" s="153">
        <v>90</v>
      </c>
      <c r="AT77" s="49">
        <v>90</v>
      </c>
      <c r="AU77" s="49">
        <v>90</v>
      </c>
      <c r="AV77" s="49">
        <v>90</v>
      </c>
      <c r="AW77" s="49">
        <v>90</v>
      </c>
      <c r="AX77" s="49">
        <v>90</v>
      </c>
      <c r="AY77" s="49">
        <v>90</v>
      </c>
      <c r="AZ77" s="49">
        <v>90</v>
      </c>
      <c r="BA77" s="49">
        <v>90</v>
      </c>
      <c r="BB77" s="49">
        <v>90</v>
      </c>
    </row>
    <row r="78" spans="1:54" ht="84.75" customHeight="1" x14ac:dyDescent="0.25">
      <c r="A78" s="95" t="s">
        <v>768</v>
      </c>
      <c r="B78" s="95" t="s">
        <v>170</v>
      </c>
      <c r="C78" s="95" t="s">
        <v>778</v>
      </c>
      <c r="D78" s="95" t="s">
        <v>765</v>
      </c>
      <c r="E78" s="95" t="s">
        <v>765</v>
      </c>
      <c r="F78" s="81" t="s">
        <v>236</v>
      </c>
      <c r="G78" s="81" t="s">
        <v>151</v>
      </c>
      <c r="H78" s="81" t="s">
        <v>150</v>
      </c>
      <c r="I78" s="81" t="s">
        <v>149</v>
      </c>
      <c r="J78" s="88" t="s">
        <v>781</v>
      </c>
      <c r="K78" s="81">
        <v>314</v>
      </c>
      <c r="L78" s="88" t="s">
        <v>780</v>
      </c>
      <c r="M78" s="81" t="s">
        <v>40</v>
      </c>
      <c r="N78" s="81" t="s">
        <v>39</v>
      </c>
      <c r="O78" s="81"/>
      <c r="P78" s="81"/>
      <c r="Q78" s="81"/>
      <c r="R78" s="81"/>
      <c r="S78" s="81"/>
      <c r="T78" s="81"/>
      <c r="U78" s="81"/>
      <c r="V78" s="81"/>
      <c r="W78" s="81"/>
      <c r="X78" s="81"/>
      <c r="Y78" s="81"/>
      <c r="Z78" s="81"/>
      <c r="AA78" s="81"/>
      <c r="AB78" s="81" t="s">
        <v>4</v>
      </c>
      <c r="AC78" s="81" t="s">
        <v>3</v>
      </c>
      <c r="AD78" s="81" t="s">
        <v>16</v>
      </c>
      <c r="AE78" s="81" t="s">
        <v>65</v>
      </c>
      <c r="AF78" s="88" t="s">
        <v>779</v>
      </c>
      <c r="AG78" s="81" t="s">
        <v>264</v>
      </c>
      <c r="AH78" s="149">
        <v>0</v>
      </c>
      <c r="AI78" s="152">
        <v>100</v>
      </c>
      <c r="AJ78" s="152">
        <v>100</v>
      </c>
      <c r="AK78" s="152">
        <v>100</v>
      </c>
      <c r="AL78" s="152">
        <v>100</v>
      </c>
      <c r="AM78" s="152">
        <v>100</v>
      </c>
      <c r="AN78" s="152">
        <v>100</v>
      </c>
      <c r="AO78" s="152">
        <v>0</v>
      </c>
      <c r="AP78" s="152">
        <v>100</v>
      </c>
      <c r="AQ78" s="149">
        <v>0</v>
      </c>
      <c r="AR78" s="148">
        <v>0</v>
      </c>
      <c r="AS78" s="147">
        <v>25</v>
      </c>
      <c r="AT78" s="81"/>
      <c r="AU78" s="81">
        <v>0</v>
      </c>
      <c r="AV78" s="81">
        <v>25</v>
      </c>
      <c r="AW78" s="81">
        <v>0</v>
      </c>
      <c r="AX78" s="12">
        <v>0</v>
      </c>
      <c r="AY78" s="12">
        <v>25</v>
      </c>
      <c r="AZ78" s="81">
        <v>0</v>
      </c>
      <c r="BA78" s="81">
        <v>0</v>
      </c>
      <c r="BB78" s="81">
        <v>25</v>
      </c>
    </row>
    <row r="79" spans="1:54" ht="84.75" customHeight="1" x14ac:dyDescent="0.25">
      <c r="A79" s="47" t="s">
        <v>768</v>
      </c>
      <c r="B79" s="15" t="s">
        <v>170</v>
      </c>
      <c r="C79" s="15" t="s">
        <v>778</v>
      </c>
      <c r="D79" s="15" t="s">
        <v>765</v>
      </c>
      <c r="E79" s="15" t="s">
        <v>765</v>
      </c>
      <c r="F79" s="12" t="s">
        <v>236</v>
      </c>
      <c r="G79" s="12" t="s">
        <v>151</v>
      </c>
      <c r="H79" s="12" t="s">
        <v>150</v>
      </c>
      <c r="I79" s="12" t="s">
        <v>149</v>
      </c>
      <c r="J79" s="24"/>
      <c r="K79" s="12">
        <v>315</v>
      </c>
      <c r="L79" s="24" t="s">
        <v>777</v>
      </c>
      <c r="M79" s="12" t="s">
        <v>66</v>
      </c>
      <c r="N79" s="12"/>
      <c r="O79" s="12"/>
      <c r="P79" s="12"/>
      <c r="Q79" s="12"/>
      <c r="R79" s="12"/>
      <c r="S79" s="12"/>
      <c r="T79" s="12"/>
      <c r="U79" s="12"/>
      <c r="V79" s="12"/>
      <c r="W79" s="12"/>
      <c r="X79" s="12"/>
      <c r="Y79" s="12"/>
      <c r="Z79" s="12"/>
      <c r="AA79" s="12"/>
      <c r="AB79" s="12" t="s">
        <v>4</v>
      </c>
      <c r="AC79" s="12" t="s">
        <v>77</v>
      </c>
      <c r="AD79" s="12" t="s">
        <v>16</v>
      </c>
      <c r="AE79" s="12" t="s">
        <v>65</v>
      </c>
      <c r="AF79" s="24" t="s">
        <v>776</v>
      </c>
      <c r="AG79" s="12" t="s">
        <v>775</v>
      </c>
      <c r="AH79" s="49">
        <v>0</v>
      </c>
      <c r="AI79" s="150">
        <v>100</v>
      </c>
      <c r="AJ79" s="150">
        <v>50</v>
      </c>
      <c r="AK79" s="150">
        <v>100</v>
      </c>
      <c r="AL79" s="150">
        <v>100</v>
      </c>
      <c r="AM79" s="150">
        <v>100</v>
      </c>
      <c r="AN79" s="150">
        <v>175</v>
      </c>
      <c r="AO79" s="150">
        <v>0</v>
      </c>
      <c r="AP79" s="150">
        <v>50</v>
      </c>
      <c r="AQ79" s="150">
        <v>0</v>
      </c>
      <c r="AR79" s="151">
        <v>9</v>
      </c>
      <c r="AS79" s="150">
        <v>9</v>
      </c>
      <c r="AT79" s="12">
        <v>10</v>
      </c>
      <c r="AU79" s="12">
        <v>9</v>
      </c>
      <c r="AV79" s="12">
        <v>9</v>
      </c>
      <c r="AW79" s="12">
        <v>0.8</v>
      </c>
      <c r="AX79" s="12">
        <v>0.8</v>
      </c>
      <c r="AY79" s="12">
        <v>0.8</v>
      </c>
      <c r="AZ79" s="12">
        <v>0.8</v>
      </c>
      <c r="BA79" s="12">
        <v>0.8</v>
      </c>
      <c r="BB79" s="12">
        <v>0</v>
      </c>
    </row>
    <row r="80" spans="1:54" ht="84.75" customHeight="1" x14ac:dyDescent="0.25">
      <c r="A80" s="95" t="s">
        <v>768</v>
      </c>
      <c r="B80" s="95" t="s">
        <v>170</v>
      </c>
      <c r="C80" s="95" t="s">
        <v>767</v>
      </c>
      <c r="D80" s="95" t="s">
        <v>765</v>
      </c>
      <c r="E80" s="95" t="s">
        <v>765</v>
      </c>
      <c r="F80" s="81" t="s">
        <v>236</v>
      </c>
      <c r="G80" s="81" t="s">
        <v>151</v>
      </c>
      <c r="H80" s="81" t="s">
        <v>150</v>
      </c>
      <c r="I80" s="81" t="s">
        <v>149</v>
      </c>
      <c r="J80" s="88"/>
      <c r="K80" s="81">
        <v>316</v>
      </c>
      <c r="L80" s="88" t="s">
        <v>774</v>
      </c>
      <c r="M80" s="81" t="s">
        <v>66</v>
      </c>
      <c r="N80" s="81"/>
      <c r="O80" s="81"/>
      <c r="P80" s="81"/>
      <c r="Q80" s="81"/>
      <c r="R80" s="81"/>
      <c r="S80" s="81"/>
      <c r="T80" s="81"/>
      <c r="U80" s="81"/>
      <c r="V80" s="81"/>
      <c r="W80" s="81"/>
      <c r="X80" s="81"/>
      <c r="Y80" s="81"/>
      <c r="Z80" s="81"/>
      <c r="AA80" s="81"/>
      <c r="AB80" s="81" t="s">
        <v>4</v>
      </c>
      <c r="AC80" s="81" t="s">
        <v>77</v>
      </c>
      <c r="AD80" s="81" t="s">
        <v>16</v>
      </c>
      <c r="AE80" s="81" t="s">
        <v>65</v>
      </c>
      <c r="AF80" s="88" t="s">
        <v>773</v>
      </c>
      <c r="AG80" s="81" t="s">
        <v>772</v>
      </c>
      <c r="AH80" s="149">
        <v>0</v>
      </c>
      <c r="AI80" s="147">
        <v>100</v>
      </c>
      <c r="AJ80" s="147">
        <v>100</v>
      </c>
      <c r="AK80" s="147">
        <v>100</v>
      </c>
      <c r="AL80" s="147">
        <v>100</v>
      </c>
      <c r="AM80" s="147">
        <v>100</v>
      </c>
      <c r="AN80" s="147">
        <v>100</v>
      </c>
      <c r="AO80" s="147">
        <v>0</v>
      </c>
      <c r="AP80" s="147">
        <v>100</v>
      </c>
      <c r="AQ80" s="147">
        <v>0</v>
      </c>
      <c r="AR80" s="148">
        <v>0</v>
      </c>
      <c r="AS80" s="147">
        <v>0</v>
      </c>
      <c r="AT80" s="81">
        <v>0</v>
      </c>
      <c r="AU80" s="81">
        <v>11.11</v>
      </c>
      <c r="AV80" s="81">
        <v>11.11</v>
      </c>
      <c r="AW80" s="81">
        <v>11.11</v>
      </c>
      <c r="AX80" s="12">
        <v>11.11</v>
      </c>
      <c r="AY80" s="12">
        <v>11.11</v>
      </c>
      <c r="AZ80" s="81">
        <v>11.11</v>
      </c>
      <c r="BA80" s="81">
        <v>11.11</v>
      </c>
      <c r="BB80" s="81">
        <v>22.23</v>
      </c>
    </row>
    <row r="81" spans="1:54" ht="84.75" customHeight="1" x14ac:dyDescent="0.25">
      <c r="A81" s="15" t="s">
        <v>768</v>
      </c>
      <c r="B81" s="15" t="s">
        <v>170</v>
      </c>
      <c r="C81" s="15" t="s">
        <v>767</v>
      </c>
      <c r="D81" s="15" t="s">
        <v>765</v>
      </c>
      <c r="E81" s="15" t="s">
        <v>765</v>
      </c>
      <c r="F81" s="12" t="s">
        <v>236</v>
      </c>
      <c r="G81" s="12" t="s">
        <v>151</v>
      </c>
      <c r="H81" s="12" t="s">
        <v>150</v>
      </c>
      <c r="I81" s="12" t="s">
        <v>149</v>
      </c>
      <c r="J81" s="24"/>
      <c r="K81" s="12">
        <v>317</v>
      </c>
      <c r="L81" s="24" t="s">
        <v>771</v>
      </c>
      <c r="M81" s="12" t="s">
        <v>66</v>
      </c>
      <c r="N81" s="12"/>
      <c r="O81" s="12"/>
      <c r="P81" s="12"/>
      <c r="Q81" s="12"/>
      <c r="R81" s="12"/>
      <c r="S81" s="12"/>
      <c r="T81" s="12"/>
      <c r="U81" s="12"/>
      <c r="V81" s="12"/>
      <c r="W81" s="12"/>
      <c r="X81" s="12"/>
      <c r="Y81" s="12"/>
      <c r="Z81" s="12"/>
      <c r="AA81" s="12"/>
      <c r="AB81" s="12" t="s">
        <v>4</v>
      </c>
      <c r="AC81" s="12" t="s">
        <v>77</v>
      </c>
      <c r="AD81" s="12" t="s">
        <v>16</v>
      </c>
      <c r="AE81" s="12" t="s">
        <v>65</v>
      </c>
      <c r="AF81" s="24" t="s">
        <v>770</v>
      </c>
      <c r="AG81" s="12" t="s">
        <v>769</v>
      </c>
      <c r="AH81" s="49">
        <v>0</v>
      </c>
      <c r="AI81" s="150">
        <v>100</v>
      </c>
      <c r="AJ81" s="150">
        <v>100</v>
      </c>
      <c r="AK81" s="150">
        <v>100</v>
      </c>
      <c r="AL81" s="150">
        <v>100</v>
      </c>
      <c r="AM81" s="150">
        <v>100</v>
      </c>
      <c r="AN81" s="150">
        <v>100</v>
      </c>
      <c r="AO81" s="150">
        <v>0</v>
      </c>
      <c r="AP81" s="150">
        <v>100</v>
      </c>
      <c r="AQ81" s="150">
        <v>0</v>
      </c>
      <c r="AR81" s="151">
        <v>0</v>
      </c>
      <c r="AS81" s="150">
        <v>0</v>
      </c>
      <c r="AT81" s="12">
        <v>0</v>
      </c>
      <c r="AU81" s="12">
        <v>11.11</v>
      </c>
      <c r="AV81" s="12">
        <v>11.11</v>
      </c>
      <c r="AW81" s="12">
        <v>11.11</v>
      </c>
      <c r="AX81" s="12">
        <v>11.11</v>
      </c>
      <c r="AY81" s="12">
        <v>11.11</v>
      </c>
      <c r="AZ81" s="12">
        <v>11.11</v>
      </c>
      <c r="BA81" s="12">
        <v>11.11</v>
      </c>
      <c r="BB81" s="12">
        <v>22.23</v>
      </c>
    </row>
    <row r="82" spans="1:54" ht="84.75" customHeight="1" x14ac:dyDescent="0.25">
      <c r="A82" s="95" t="s">
        <v>768</v>
      </c>
      <c r="B82" s="95" t="s">
        <v>170</v>
      </c>
      <c r="C82" s="95" t="s">
        <v>767</v>
      </c>
      <c r="D82" s="95" t="s">
        <v>765</v>
      </c>
      <c r="E82" s="95" t="s">
        <v>765</v>
      </c>
      <c r="F82" s="81" t="s">
        <v>236</v>
      </c>
      <c r="G82" s="81" t="s">
        <v>151</v>
      </c>
      <c r="H82" s="81" t="s">
        <v>150</v>
      </c>
      <c r="I82" s="81" t="s">
        <v>149</v>
      </c>
      <c r="J82" s="88" t="s">
        <v>766</v>
      </c>
      <c r="K82" s="81">
        <v>360</v>
      </c>
      <c r="L82" s="88" t="s">
        <v>764</v>
      </c>
      <c r="M82" s="81" t="s">
        <v>40</v>
      </c>
      <c r="N82" s="81" t="s">
        <v>39</v>
      </c>
      <c r="O82" s="81"/>
      <c r="P82" s="81"/>
      <c r="Q82" s="81"/>
      <c r="R82" s="81"/>
      <c r="S82" s="81"/>
      <c r="T82" s="81"/>
      <c r="U82" s="81"/>
      <c r="V82" s="81" t="s">
        <v>39</v>
      </c>
      <c r="W82" s="81"/>
      <c r="X82" s="81"/>
      <c r="Y82" s="81"/>
      <c r="Z82" s="81"/>
      <c r="AA82" s="81"/>
      <c r="AB82" s="81" t="s">
        <v>28</v>
      </c>
      <c r="AC82" s="81" t="s">
        <v>21</v>
      </c>
      <c r="AD82" s="81" t="s">
        <v>25</v>
      </c>
      <c r="AE82" s="81" t="s">
        <v>65</v>
      </c>
      <c r="AF82" s="88" t="s">
        <v>763</v>
      </c>
      <c r="AG82" s="81" t="s">
        <v>762</v>
      </c>
      <c r="AH82" s="149">
        <v>0</v>
      </c>
      <c r="AI82" s="147">
        <v>15</v>
      </c>
      <c r="AJ82" s="147">
        <v>25</v>
      </c>
      <c r="AK82" s="147">
        <v>30</v>
      </c>
      <c r="AL82" s="147">
        <v>30</v>
      </c>
      <c r="AM82" s="147">
        <v>100</v>
      </c>
      <c r="AN82" s="147">
        <v>15</v>
      </c>
      <c r="AO82" s="147">
        <v>0</v>
      </c>
      <c r="AP82" s="147">
        <v>25</v>
      </c>
      <c r="AQ82" s="147">
        <v>0</v>
      </c>
      <c r="AR82" s="148">
        <v>0</v>
      </c>
      <c r="AS82" s="147">
        <v>0</v>
      </c>
      <c r="AT82" s="81">
        <v>0</v>
      </c>
      <c r="AU82" s="81">
        <v>0</v>
      </c>
      <c r="AV82" s="81">
        <v>12.5</v>
      </c>
      <c r="AW82" s="81">
        <v>0</v>
      </c>
      <c r="AX82" s="12">
        <v>0</v>
      </c>
      <c r="AY82" s="12">
        <v>0</v>
      </c>
      <c r="AZ82" s="81">
        <v>0</v>
      </c>
      <c r="BA82" s="81">
        <v>0</v>
      </c>
      <c r="BB82" s="81">
        <v>12.5</v>
      </c>
    </row>
    <row r="83" spans="1:54" ht="84.75" customHeight="1" x14ac:dyDescent="0.25">
      <c r="A83" s="15" t="s">
        <v>316</v>
      </c>
      <c r="B83" s="15" t="s">
        <v>153</v>
      </c>
      <c r="C83" s="15" t="s">
        <v>10</v>
      </c>
      <c r="D83" s="15" t="s">
        <v>542</v>
      </c>
      <c r="E83" s="15" t="s">
        <v>570</v>
      </c>
      <c r="F83" s="12" t="s">
        <v>299</v>
      </c>
      <c r="G83" s="12" t="s">
        <v>308</v>
      </c>
      <c r="H83" s="12" t="s">
        <v>321</v>
      </c>
      <c r="I83" s="12" t="s">
        <v>665</v>
      </c>
      <c r="J83" s="13" t="s">
        <v>761</v>
      </c>
      <c r="K83" s="12">
        <v>1</v>
      </c>
      <c r="L83" s="55" t="s">
        <v>760</v>
      </c>
      <c r="M83" s="12" t="s">
        <v>40</v>
      </c>
      <c r="N83" s="136" t="s">
        <v>39</v>
      </c>
      <c r="O83" s="136"/>
      <c r="P83" s="136"/>
      <c r="Q83" s="136"/>
      <c r="R83" s="136"/>
      <c r="S83" s="136"/>
      <c r="T83" s="136"/>
      <c r="U83" s="136"/>
      <c r="V83" s="136"/>
      <c r="W83" s="136"/>
      <c r="X83" s="136"/>
      <c r="Y83" s="136"/>
      <c r="Z83" s="136"/>
      <c r="AA83" s="136"/>
      <c r="AB83" s="12" t="s">
        <v>28</v>
      </c>
      <c r="AC83" s="12" t="s">
        <v>17</v>
      </c>
      <c r="AD83" s="12" t="s">
        <v>16</v>
      </c>
      <c r="AE83" s="12" t="s">
        <v>1</v>
      </c>
      <c r="AF83" s="13" t="s">
        <v>759</v>
      </c>
      <c r="AG83" s="13" t="s">
        <v>758</v>
      </c>
      <c r="AH83" s="81">
        <v>0</v>
      </c>
      <c r="AI83" s="81">
        <v>3</v>
      </c>
      <c r="AJ83" s="81">
        <v>5</v>
      </c>
      <c r="AK83" s="81">
        <v>2</v>
      </c>
      <c r="AL83" s="81">
        <v>2</v>
      </c>
      <c r="AM83" s="81">
        <v>12</v>
      </c>
      <c r="AN83" s="81">
        <v>3</v>
      </c>
      <c r="AO83" s="81">
        <v>0</v>
      </c>
      <c r="AP83" s="81">
        <v>5</v>
      </c>
      <c r="AQ83" s="136"/>
      <c r="AR83" s="20"/>
      <c r="AS83" s="12"/>
      <c r="AT83" s="12"/>
      <c r="AU83" s="13"/>
      <c r="AV83" s="37"/>
      <c r="AW83" s="37"/>
      <c r="AX83" s="37"/>
      <c r="AY83" s="37"/>
      <c r="AZ83" s="56"/>
      <c r="BA83" s="13"/>
      <c r="BB83" s="130">
        <v>5</v>
      </c>
    </row>
    <row r="84" spans="1:54" ht="84.75" customHeight="1" x14ac:dyDescent="0.25">
      <c r="A84" s="15" t="s">
        <v>316</v>
      </c>
      <c r="B84" s="15" t="s">
        <v>153</v>
      </c>
      <c r="C84" s="15" t="s">
        <v>10</v>
      </c>
      <c r="D84" s="15" t="s">
        <v>542</v>
      </c>
      <c r="E84" s="15" t="s">
        <v>541</v>
      </c>
      <c r="F84" s="12" t="s">
        <v>299</v>
      </c>
      <c r="G84" s="12" t="s">
        <v>308</v>
      </c>
      <c r="H84" s="12" t="s">
        <v>321</v>
      </c>
      <c r="I84" s="12" t="s">
        <v>651</v>
      </c>
      <c r="J84" s="13" t="s">
        <v>750</v>
      </c>
      <c r="K84" s="12">
        <v>2</v>
      </c>
      <c r="L84" s="72" t="s">
        <v>757</v>
      </c>
      <c r="M84" s="12" t="s">
        <v>56</v>
      </c>
      <c r="N84" s="12" t="s">
        <v>39</v>
      </c>
      <c r="O84" s="12"/>
      <c r="P84" s="12"/>
      <c r="Q84" s="12"/>
      <c r="R84" s="12"/>
      <c r="S84" s="12"/>
      <c r="T84" s="12"/>
      <c r="U84" s="12"/>
      <c r="V84" s="12"/>
      <c r="W84" s="12"/>
      <c r="X84" s="12"/>
      <c r="Y84" s="12" t="s">
        <v>39</v>
      </c>
      <c r="Z84" s="12"/>
      <c r="AA84" s="12"/>
      <c r="AB84" s="12" t="s">
        <v>78</v>
      </c>
      <c r="AC84" s="12" t="s">
        <v>3</v>
      </c>
      <c r="AD84" s="99" t="s">
        <v>2</v>
      </c>
      <c r="AE84" s="12" t="s">
        <v>65</v>
      </c>
      <c r="AF84" s="13" t="s">
        <v>756</v>
      </c>
      <c r="AG84" s="13" t="s">
        <v>755</v>
      </c>
      <c r="AH84" s="36">
        <v>12</v>
      </c>
      <c r="AI84" s="12">
        <v>15</v>
      </c>
      <c r="AJ84" s="142">
        <v>18</v>
      </c>
      <c r="AK84" s="12">
        <v>21</v>
      </c>
      <c r="AL84" s="12">
        <v>24</v>
      </c>
      <c r="AM84" s="36">
        <v>24</v>
      </c>
      <c r="AN84" s="36">
        <v>15.22</v>
      </c>
      <c r="AO84" s="12">
        <v>0</v>
      </c>
      <c r="AP84" s="142">
        <v>18</v>
      </c>
      <c r="AQ84" s="12"/>
      <c r="AR84" s="20"/>
      <c r="AS84" s="12">
        <v>16</v>
      </c>
      <c r="AT84" s="12"/>
      <c r="AU84" s="13"/>
      <c r="AV84" s="37">
        <v>16.7</v>
      </c>
      <c r="AW84" s="37"/>
      <c r="AX84" s="37"/>
      <c r="AY84" s="37">
        <v>17.3</v>
      </c>
      <c r="AZ84" s="56"/>
      <c r="BA84" s="13"/>
      <c r="BB84" s="130">
        <v>18</v>
      </c>
    </row>
    <row r="85" spans="1:54" ht="84.75" customHeight="1" x14ac:dyDescent="0.25">
      <c r="A85" s="15" t="s">
        <v>316</v>
      </c>
      <c r="B85" s="15" t="s">
        <v>153</v>
      </c>
      <c r="C85" s="15" t="s">
        <v>10</v>
      </c>
      <c r="D85" s="15" t="s">
        <v>542</v>
      </c>
      <c r="E85" s="15" t="s">
        <v>541</v>
      </c>
      <c r="F85" s="12" t="s">
        <v>299</v>
      </c>
      <c r="G85" s="12" t="s">
        <v>308</v>
      </c>
      <c r="H85" s="12" t="s">
        <v>321</v>
      </c>
      <c r="I85" s="12" t="s">
        <v>651</v>
      </c>
      <c r="J85" s="13" t="s">
        <v>750</v>
      </c>
      <c r="K85" s="12">
        <v>3</v>
      </c>
      <c r="L85" s="55" t="s">
        <v>754</v>
      </c>
      <c r="M85" s="12" t="s">
        <v>753</v>
      </c>
      <c r="N85" s="12"/>
      <c r="O85" s="12"/>
      <c r="P85" s="12"/>
      <c r="Q85" s="12"/>
      <c r="R85" s="12"/>
      <c r="S85" s="12"/>
      <c r="T85" s="12"/>
      <c r="U85" s="12"/>
      <c r="V85" s="12"/>
      <c r="W85" s="12"/>
      <c r="X85" s="12"/>
      <c r="Y85" s="12"/>
      <c r="Z85" s="12"/>
      <c r="AA85" s="12"/>
      <c r="AB85" s="12" t="s">
        <v>74</v>
      </c>
      <c r="AC85" s="12" t="s">
        <v>3</v>
      </c>
      <c r="AD85" s="12" t="s">
        <v>2</v>
      </c>
      <c r="AE85" s="12" t="s">
        <v>1</v>
      </c>
      <c r="AF85" s="13" t="s">
        <v>752</v>
      </c>
      <c r="AG85" s="13" t="s">
        <v>751</v>
      </c>
      <c r="AH85" s="81">
        <v>0</v>
      </c>
      <c r="AI85" s="81">
        <v>40</v>
      </c>
      <c r="AJ85" s="146">
        <v>56</v>
      </c>
      <c r="AK85" s="81"/>
      <c r="AL85" s="81"/>
      <c r="AM85" s="81">
        <v>93</v>
      </c>
      <c r="AN85" s="81">
        <v>40</v>
      </c>
      <c r="AO85" s="81">
        <v>0</v>
      </c>
      <c r="AP85" s="146">
        <v>56</v>
      </c>
      <c r="AQ85" s="12"/>
      <c r="AR85" s="20"/>
      <c r="AS85" s="12">
        <v>0</v>
      </c>
      <c r="AT85" s="12"/>
      <c r="AU85" s="13"/>
      <c r="AV85" s="37">
        <v>18</v>
      </c>
      <c r="AW85" s="37"/>
      <c r="AX85" s="37"/>
      <c r="AY85" s="37">
        <v>18</v>
      </c>
      <c r="AZ85" s="56"/>
      <c r="BA85" s="13"/>
      <c r="BB85" s="130">
        <v>20</v>
      </c>
    </row>
    <row r="86" spans="1:54" ht="84.75" customHeight="1" x14ac:dyDescent="0.25">
      <c r="A86" s="15" t="s">
        <v>316</v>
      </c>
      <c r="B86" s="15" t="s">
        <v>153</v>
      </c>
      <c r="C86" s="15" t="s">
        <v>10</v>
      </c>
      <c r="D86" s="15" t="s">
        <v>542</v>
      </c>
      <c r="E86" s="15" t="s">
        <v>541</v>
      </c>
      <c r="F86" s="12" t="s">
        <v>299</v>
      </c>
      <c r="G86" s="12" t="s">
        <v>308</v>
      </c>
      <c r="H86" s="12" t="s">
        <v>321</v>
      </c>
      <c r="I86" s="12" t="s">
        <v>651</v>
      </c>
      <c r="J86" s="13" t="s">
        <v>750</v>
      </c>
      <c r="K86" s="12">
        <v>4</v>
      </c>
      <c r="L86" s="55" t="s">
        <v>749</v>
      </c>
      <c r="M86" s="12" t="s">
        <v>40</v>
      </c>
      <c r="N86" s="12"/>
      <c r="O86" s="12"/>
      <c r="P86" s="12"/>
      <c r="Q86" s="12"/>
      <c r="R86" s="12"/>
      <c r="S86" s="12"/>
      <c r="T86" s="12"/>
      <c r="U86" s="12"/>
      <c r="V86" s="12"/>
      <c r="W86" s="12"/>
      <c r="X86" s="12" t="s">
        <v>39</v>
      </c>
      <c r="Y86" s="12"/>
      <c r="Z86" s="12"/>
      <c r="AA86" s="12"/>
      <c r="AB86" s="12" t="s">
        <v>74</v>
      </c>
      <c r="AC86" s="12" t="s">
        <v>3</v>
      </c>
      <c r="AD86" s="12" t="s">
        <v>146</v>
      </c>
      <c r="AE86" s="12" t="s">
        <v>1</v>
      </c>
      <c r="AF86" s="13" t="s">
        <v>748</v>
      </c>
      <c r="AG86" s="13" t="s">
        <v>747</v>
      </c>
      <c r="AH86" s="12">
        <v>0</v>
      </c>
      <c r="AI86" s="12">
        <v>330</v>
      </c>
      <c r="AJ86" s="12">
        <v>380</v>
      </c>
      <c r="AK86" s="12">
        <v>580</v>
      </c>
      <c r="AL86" s="12">
        <v>580</v>
      </c>
      <c r="AM86" s="12">
        <v>580</v>
      </c>
      <c r="AN86" s="12">
        <v>330</v>
      </c>
      <c r="AO86" s="12">
        <v>0</v>
      </c>
      <c r="AP86" s="12">
        <v>380</v>
      </c>
      <c r="AQ86" s="12"/>
      <c r="AR86" s="20"/>
      <c r="AS86" s="12">
        <v>0</v>
      </c>
      <c r="AT86" s="12"/>
      <c r="AU86" s="12"/>
      <c r="AV86" s="37">
        <v>116</v>
      </c>
      <c r="AW86" s="37"/>
      <c r="AX86" s="37"/>
      <c r="AY86" s="37">
        <v>116</v>
      </c>
      <c r="AZ86" s="56"/>
      <c r="BA86" s="13"/>
      <c r="BB86" s="130">
        <v>148</v>
      </c>
    </row>
    <row r="87" spans="1:54" ht="84.75" customHeight="1" x14ac:dyDescent="0.25">
      <c r="A87" s="15" t="s">
        <v>316</v>
      </c>
      <c r="B87" s="15" t="s">
        <v>153</v>
      </c>
      <c r="C87" s="15" t="s">
        <v>10</v>
      </c>
      <c r="D87" s="15" t="s">
        <v>542</v>
      </c>
      <c r="E87" s="15" t="s">
        <v>542</v>
      </c>
      <c r="F87" s="12" t="s">
        <v>646</v>
      </c>
      <c r="G87" s="12" t="s">
        <v>523</v>
      </c>
      <c r="H87" s="12" t="s">
        <v>321</v>
      </c>
      <c r="I87" s="12" t="s">
        <v>665</v>
      </c>
      <c r="J87" s="13" t="s">
        <v>645</v>
      </c>
      <c r="K87" s="12">
        <v>5</v>
      </c>
      <c r="L87" s="55" t="s">
        <v>746</v>
      </c>
      <c r="M87" s="12" t="s">
        <v>56</v>
      </c>
      <c r="N87" s="12" t="s">
        <v>39</v>
      </c>
      <c r="O87" s="12"/>
      <c r="P87" s="12"/>
      <c r="Q87" s="12" t="s">
        <v>674</v>
      </c>
      <c r="R87" s="12"/>
      <c r="S87" s="12"/>
      <c r="T87" s="12"/>
      <c r="U87" s="12"/>
      <c r="V87" s="12"/>
      <c r="W87" s="12"/>
      <c r="X87" s="12"/>
      <c r="Y87" s="12"/>
      <c r="Z87" s="12"/>
      <c r="AA87" s="12"/>
      <c r="AB87" s="12" t="s">
        <v>28</v>
      </c>
      <c r="AC87" s="12" t="s">
        <v>17</v>
      </c>
      <c r="AD87" s="12" t="s">
        <v>25</v>
      </c>
      <c r="AE87" s="12" t="s">
        <v>1</v>
      </c>
      <c r="AF87" s="13" t="s">
        <v>745</v>
      </c>
      <c r="AG87" s="55"/>
      <c r="AH87" s="92">
        <v>530000</v>
      </c>
      <c r="AI87" s="92">
        <v>142930</v>
      </c>
      <c r="AJ87" s="92">
        <v>164051</v>
      </c>
      <c r="AK87" s="92">
        <v>168973</v>
      </c>
      <c r="AL87" s="92">
        <v>174046</v>
      </c>
      <c r="AM87" s="92">
        <v>650000</v>
      </c>
      <c r="AN87" s="92">
        <v>142157</v>
      </c>
      <c r="AO87" s="92">
        <v>773</v>
      </c>
      <c r="AP87" s="92">
        <v>164051</v>
      </c>
      <c r="AQ87" s="12"/>
      <c r="AR87" s="136"/>
      <c r="AS87" s="12"/>
      <c r="AT87" s="12"/>
      <c r="AU87" s="13"/>
      <c r="AV87" s="131"/>
      <c r="AW87" s="37"/>
      <c r="AX87" s="37"/>
      <c r="AY87" s="37"/>
      <c r="AZ87" s="56"/>
      <c r="BA87" s="13"/>
      <c r="BB87" s="130">
        <v>164051</v>
      </c>
    </row>
    <row r="88" spans="1:54" ht="84.75" customHeight="1" x14ac:dyDescent="0.25">
      <c r="A88" s="15" t="s">
        <v>316</v>
      </c>
      <c r="B88" s="15" t="s">
        <v>153</v>
      </c>
      <c r="C88" s="15" t="s">
        <v>10</v>
      </c>
      <c r="D88" s="15" t="s">
        <v>542</v>
      </c>
      <c r="E88" s="15" t="s">
        <v>541</v>
      </c>
      <c r="F88" s="12" t="s">
        <v>652</v>
      </c>
      <c r="G88" s="12" t="s">
        <v>308</v>
      </c>
      <c r="H88" s="12" t="s">
        <v>321</v>
      </c>
      <c r="I88" s="12" t="s">
        <v>297</v>
      </c>
      <c r="J88" s="13" t="s">
        <v>650</v>
      </c>
      <c r="K88" s="12">
        <v>6</v>
      </c>
      <c r="L88" s="55" t="s">
        <v>744</v>
      </c>
      <c r="M88" s="12" t="s">
        <v>40</v>
      </c>
      <c r="N88" s="12" t="s">
        <v>39</v>
      </c>
      <c r="O88" s="12">
        <v>3931</v>
      </c>
      <c r="P88" s="12"/>
      <c r="Q88" s="12" t="s">
        <v>743</v>
      </c>
      <c r="R88" s="12"/>
      <c r="S88" s="12"/>
      <c r="T88" s="12"/>
      <c r="U88" s="12"/>
      <c r="V88" s="12"/>
      <c r="W88" s="12"/>
      <c r="X88" s="12"/>
      <c r="Y88" s="12" t="s">
        <v>39</v>
      </c>
      <c r="Z88" s="12"/>
      <c r="AA88" s="12"/>
      <c r="AB88" s="12" t="s">
        <v>74</v>
      </c>
      <c r="AC88" s="12" t="s">
        <v>3</v>
      </c>
      <c r="AD88" s="12" t="s">
        <v>146</v>
      </c>
      <c r="AE88" s="12" t="s">
        <v>1</v>
      </c>
      <c r="AF88" s="13" t="s">
        <v>742</v>
      </c>
      <c r="AG88" s="13" t="s">
        <v>741</v>
      </c>
      <c r="AH88" s="12">
        <v>95</v>
      </c>
      <c r="AI88" s="12">
        <v>96</v>
      </c>
      <c r="AJ88" s="12">
        <v>96</v>
      </c>
      <c r="AK88" s="12">
        <v>96</v>
      </c>
      <c r="AL88" s="12">
        <v>96</v>
      </c>
      <c r="AM88" s="12">
        <v>96</v>
      </c>
      <c r="AN88" s="12">
        <v>96</v>
      </c>
      <c r="AO88" s="12">
        <v>0</v>
      </c>
      <c r="AP88" s="12">
        <v>96</v>
      </c>
      <c r="AQ88" s="12"/>
      <c r="AR88" s="20"/>
      <c r="AS88" s="12">
        <v>24</v>
      </c>
      <c r="AT88" s="12"/>
      <c r="AU88" s="12"/>
      <c r="AV88" s="37">
        <v>24</v>
      </c>
      <c r="AW88" s="37"/>
      <c r="AX88" s="37"/>
      <c r="AY88" s="37">
        <v>24</v>
      </c>
      <c r="AZ88" s="56"/>
      <c r="BA88" s="13"/>
      <c r="BB88" s="130">
        <v>24</v>
      </c>
    </row>
    <row r="89" spans="1:54" ht="84.75" customHeight="1" x14ac:dyDescent="0.25">
      <c r="A89" s="15" t="s">
        <v>316</v>
      </c>
      <c r="B89" s="15" t="s">
        <v>153</v>
      </c>
      <c r="C89" s="15" t="s">
        <v>10</v>
      </c>
      <c r="D89" s="15" t="s">
        <v>542</v>
      </c>
      <c r="E89" s="15" t="s">
        <v>541</v>
      </c>
      <c r="F89" s="12" t="s">
        <v>652</v>
      </c>
      <c r="G89" s="12" t="s">
        <v>308</v>
      </c>
      <c r="H89" s="12" t="s">
        <v>321</v>
      </c>
      <c r="I89" s="12" t="s">
        <v>297</v>
      </c>
      <c r="J89" s="12" t="s">
        <v>650</v>
      </c>
      <c r="K89" s="12">
        <v>7</v>
      </c>
      <c r="L89" s="55" t="s">
        <v>740</v>
      </c>
      <c r="M89" s="12" t="s">
        <v>40</v>
      </c>
      <c r="N89" s="12" t="s">
        <v>39</v>
      </c>
      <c r="O89" s="12"/>
      <c r="P89" s="12"/>
      <c r="Q89" s="12"/>
      <c r="R89" s="12"/>
      <c r="S89" s="12" t="s">
        <v>39</v>
      </c>
      <c r="T89" s="12" t="s">
        <v>39</v>
      </c>
      <c r="U89" s="12"/>
      <c r="V89" s="12"/>
      <c r="W89" s="12"/>
      <c r="X89" s="12"/>
      <c r="Y89" s="12" t="s">
        <v>39</v>
      </c>
      <c r="Z89" s="12"/>
      <c r="AA89" s="12"/>
      <c r="AB89" s="12" t="s">
        <v>78</v>
      </c>
      <c r="AC89" s="12" t="s">
        <v>3</v>
      </c>
      <c r="AD89" s="12" t="s">
        <v>25</v>
      </c>
      <c r="AE89" s="12" t="s">
        <v>1</v>
      </c>
      <c r="AF89" s="13" t="s">
        <v>739</v>
      </c>
      <c r="AG89" s="55" t="s">
        <v>738</v>
      </c>
      <c r="AH89" s="92">
        <v>0</v>
      </c>
      <c r="AI89" s="92">
        <v>15000</v>
      </c>
      <c r="AJ89" s="92">
        <v>285000</v>
      </c>
      <c r="AK89" s="92">
        <v>400000</v>
      </c>
      <c r="AL89" s="92">
        <v>300000</v>
      </c>
      <c r="AM89" s="92">
        <v>1000000</v>
      </c>
      <c r="AN89" s="92">
        <v>159332</v>
      </c>
      <c r="AO89" s="92"/>
      <c r="AP89" s="92">
        <v>285000</v>
      </c>
      <c r="AQ89" s="12"/>
      <c r="AR89" s="136"/>
      <c r="AS89" s="12">
        <v>100000</v>
      </c>
      <c r="AT89" s="12"/>
      <c r="AU89" s="13"/>
      <c r="AV89" s="37">
        <v>185000</v>
      </c>
      <c r="AW89" s="37"/>
      <c r="AX89" s="37"/>
      <c r="AY89" s="37"/>
      <c r="AZ89" s="56"/>
      <c r="BA89" s="13"/>
      <c r="BB89" s="130"/>
    </row>
    <row r="90" spans="1:54" ht="84.75" customHeight="1" x14ac:dyDescent="0.25">
      <c r="A90" s="47" t="s">
        <v>316</v>
      </c>
      <c r="B90" s="15" t="s">
        <v>153</v>
      </c>
      <c r="C90" s="15" t="s">
        <v>10</v>
      </c>
      <c r="D90" s="15" t="s">
        <v>542</v>
      </c>
      <c r="E90" s="15" t="s">
        <v>541</v>
      </c>
      <c r="F90" s="12" t="s">
        <v>652</v>
      </c>
      <c r="G90" s="12" t="s">
        <v>308</v>
      </c>
      <c r="H90" s="12" t="s">
        <v>321</v>
      </c>
      <c r="I90" s="12" t="s">
        <v>297</v>
      </c>
      <c r="J90" s="13" t="s">
        <v>650</v>
      </c>
      <c r="K90" s="12">
        <v>8</v>
      </c>
      <c r="L90" s="55" t="s">
        <v>737</v>
      </c>
      <c r="M90" s="12" t="s">
        <v>66</v>
      </c>
      <c r="N90" s="12" t="s">
        <v>39</v>
      </c>
      <c r="O90" s="12"/>
      <c r="P90" s="12"/>
      <c r="Q90" s="12"/>
      <c r="R90" s="12"/>
      <c r="S90" s="12" t="s">
        <v>39</v>
      </c>
      <c r="T90" s="12"/>
      <c r="U90" s="12"/>
      <c r="V90" s="12"/>
      <c r="W90" s="12"/>
      <c r="X90" s="12" t="s">
        <v>39</v>
      </c>
      <c r="Y90" s="12" t="s">
        <v>39</v>
      </c>
      <c r="Z90" s="12" t="s">
        <v>39</v>
      </c>
      <c r="AA90" s="12"/>
      <c r="AB90" s="12" t="s">
        <v>28</v>
      </c>
      <c r="AC90" s="12" t="s">
        <v>3</v>
      </c>
      <c r="AD90" s="12" t="s">
        <v>25</v>
      </c>
      <c r="AE90" s="12" t="s">
        <v>1</v>
      </c>
      <c r="AF90" s="13" t="s">
        <v>736</v>
      </c>
      <c r="AG90" s="55" t="s">
        <v>647</v>
      </c>
      <c r="AH90" s="56">
        <v>0</v>
      </c>
      <c r="AI90" s="56">
        <v>2000</v>
      </c>
      <c r="AJ90" s="56">
        <v>2000</v>
      </c>
      <c r="AK90" s="56">
        <v>2500</v>
      </c>
      <c r="AL90" s="56">
        <v>1500</v>
      </c>
      <c r="AM90" s="56">
        <v>8000</v>
      </c>
      <c r="AN90" s="56"/>
      <c r="AO90" s="56"/>
      <c r="AP90" s="56">
        <v>2000</v>
      </c>
      <c r="AQ90" s="12"/>
      <c r="AR90" s="136"/>
      <c r="AS90" s="12">
        <v>300</v>
      </c>
      <c r="AT90" s="12"/>
      <c r="AU90" s="13"/>
      <c r="AV90" s="37">
        <v>700</v>
      </c>
      <c r="AW90" s="37"/>
      <c r="AX90" s="37"/>
      <c r="AY90" s="37">
        <v>700</v>
      </c>
      <c r="AZ90" s="56"/>
      <c r="BA90" s="13"/>
      <c r="BB90" s="130">
        <v>300</v>
      </c>
    </row>
    <row r="91" spans="1:54" ht="84.75" customHeight="1" x14ac:dyDescent="0.25">
      <c r="A91" s="47" t="s">
        <v>316</v>
      </c>
      <c r="B91" s="15" t="s">
        <v>153</v>
      </c>
      <c r="C91" s="15" t="s">
        <v>10</v>
      </c>
      <c r="D91" s="15" t="s">
        <v>542</v>
      </c>
      <c r="E91" s="15" t="s">
        <v>541</v>
      </c>
      <c r="F91" s="12" t="s">
        <v>652</v>
      </c>
      <c r="G91" s="12" t="s">
        <v>308</v>
      </c>
      <c r="H91" s="12" t="s">
        <v>321</v>
      </c>
      <c r="I91" s="12" t="s">
        <v>297</v>
      </c>
      <c r="J91" s="13" t="s">
        <v>650</v>
      </c>
      <c r="K91" s="12">
        <v>9</v>
      </c>
      <c r="L91" s="55" t="s">
        <v>735</v>
      </c>
      <c r="M91" s="12" t="s">
        <v>66</v>
      </c>
      <c r="N91" s="12" t="s">
        <v>39</v>
      </c>
      <c r="O91" s="12"/>
      <c r="P91" s="12"/>
      <c r="Q91" s="12"/>
      <c r="R91" s="12"/>
      <c r="S91" s="12"/>
      <c r="T91" s="12"/>
      <c r="U91" s="12"/>
      <c r="V91" s="12"/>
      <c r="W91" s="12"/>
      <c r="X91" s="12" t="s">
        <v>39</v>
      </c>
      <c r="Y91" s="12" t="s">
        <v>39</v>
      </c>
      <c r="Z91" s="12"/>
      <c r="AA91" s="12"/>
      <c r="AB91" s="12" t="s">
        <v>78</v>
      </c>
      <c r="AC91" s="12" t="s">
        <v>3</v>
      </c>
      <c r="AD91" s="12" t="s">
        <v>25</v>
      </c>
      <c r="AE91" s="12" t="s">
        <v>1</v>
      </c>
      <c r="AF91" s="13" t="s">
        <v>734</v>
      </c>
      <c r="AG91" s="55" t="s">
        <v>733</v>
      </c>
      <c r="AH91" s="92">
        <v>0</v>
      </c>
      <c r="AI91" s="92">
        <v>300</v>
      </c>
      <c r="AJ91" s="92">
        <v>1500</v>
      </c>
      <c r="AK91" s="92">
        <v>2200</v>
      </c>
      <c r="AL91" s="92">
        <v>0</v>
      </c>
      <c r="AM91" s="92">
        <v>4000</v>
      </c>
      <c r="AN91" s="92">
        <v>256</v>
      </c>
      <c r="AO91" s="92">
        <v>44</v>
      </c>
      <c r="AP91" s="92">
        <v>1500</v>
      </c>
      <c r="AQ91" s="12"/>
      <c r="AR91" s="136"/>
      <c r="AS91" s="12">
        <v>0</v>
      </c>
      <c r="AT91" s="12"/>
      <c r="AU91" s="13"/>
      <c r="AV91" s="37">
        <v>500</v>
      </c>
      <c r="AW91" s="37"/>
      <c r="AX91" s="37"/>
      <c r="AY91" s="37">
        <v>1000</v>
      </c>
      <c r="AZ91" s="56"/>
      <c r="BA91" s="13"/>
      <c r="BB91" s="130">
        <v>0</v>
      </c>
    </row>
    <row r="92" spans="1:54" ht="84.75" customHeight="1" x14ac:dyDescent="0.25">
      <c r="A92" s="15" t="s">
        <v>316</v>
      </c>
      <c r="B92" s="15" t="s">
        <v>153</v>
      </c>
      <c r="C92" s="15" t="s">
        <v>10</v>
      </c>
      <c r="D92" s="15" t="s">
        <v>542</v>
      </c>
      <c r="E92" s="15" t="s">
        <v>542</v>
      </c>
      <c r="F92" s="12" t="s">
        <v>299</v>
      </c>
      <c r="G92" s="12" t="s">
        <v>308</v>
      </c>
      <c r="H92" s="12" t="s">
        <v>321</v>
      </c>
      <c r="I92" s="12" t="s">
        <v>702</v>
      </c>
      <c r="J92" s="13" t="s">
        <v>727</v>
      </c>
      <c r="K92" s="12">
        <v>10</v>
      </c>
      <c r="L92" s="55" t="s">
        <v>732</v>
      </c>
      <c r="M92" s="12" t="s">
        <v>40</v>
      </c>
      <c r="N92" s="12"/>
      <c r="O92" s="12"/>
      <c r="P92" s="12"/>
      <c r="Q92" s="12"/>
      <c r="R92" s="12"/>
      <c r="S92" s="12"/>
      <c r="T92" s="12"/>
      <c r="U92" s="12"/>
      <c r="V92" s="12"/>
      <c r="W92" s="12"/>
      <c r="X92" s="12" t="s">
        <v>39</v>
      </c>
      <c r="Y92" s="12"/>
      <c r="Z92" s="12"/>
      <c r="AA92" s="12"/>
      <c r="AB92" s="12" t="s">
        <v>28</v>
      </c>
      <c r="AC92" s="12" t="s">
        <v>77</v>
      </c>
      <c r="AD92" s="12" t="s">
        <v>25</v>
      </c>
      <c r="AE92" s="12" t="s">
        <v>1</v>
      </c>
      <c r="AF92" s="13" t="s">
        <v>731</v>
      </c>
      <c r="AG92" s="24" t="s">
        <v>669</v>
      </c>
      <c r="AH92" s="56">
        <v>0</v>
      </c>
      <c r="AI92" s="56">
        <v>4500</v>
      </c>
      <c r="AJ92" s="56">
        <v>4500</v>
      </c>
      <c r="AK92" s="56">
        <v>5000</v>
      </c>
      <c r="AL92" s="56">
        <v>5500</v>
      </c>
      <c r="AM92" s="56">
        <v>5500</v>
      </c>
      <c r="AN92" s="56">
        <v>4112</v>
      </c>
      <c r="AO92" s="56">
        <v>388</v>
      </c>
      <c r="AP92" s="56">
        <v>4500</v>
      </c>
      <c r="AQ92" s="12">
        <v>0</v>
      </c>
      <c r="AR92" s="136">
        <v>2500</v>
      </c>
      <c r="AS92" s="12">
        <v>500</v>
      </c>
      <c r="AT92" s="12">
        <v>200</v>
      </c>
      <c r="AU92" s="12">
        <v>300</v>
      </c>
      <c r="AV92" s="37">
        <v>100</v>
      </c>
      <c r="AW92" s="37">
        <v>200</v>
      </c>
      <c r="AX92" s="37">
        <v>300</v>
      </c>
      <c r="AY92" s="37">
        <v>100</v>
      </c>
      <c r="AZ92" s="56">
        <v>300</v>
      </c>
      <c r="BA92" s="13">
        <v>0</v>
      </c>
      <c r="BB92" s="138"/>
    </row>
    <row r="93" spans="1:54" ht="84.75" customHeight="1" x14ac:dyDescent="0.25">
      <c r="A93" s="15" t="s">
        <v>316</v>
      </c>
      <c r="B93" s="15" t="s">
        <v>153</v>
      </c>
      <c r="C93" s="15" t="s">
        <v>10</v>
      </c>
      <c r="D93" s="15" t="s">
        <v>542</v>
      </c>
      <c r="E93" s="15" t="s">
        <v>570</v>
      </c>
      <c r="F93" s="12" t="s">
        <v>299</v>
      </c>
      <c r="G93" s="12" t="s">
        <v>308</v>
      </c>
      <c r="H93" s="12" t="s">
        <v>321</v>
      </c>
      <c r="I93" s="12" t="s">
        <v>702</v>
      </c>
      <c r="J93" s="12" t="s">
        <v>727</v>
      </c>
      <c r="K93" s="12">
        <v>11</v>
      </c>
      <c r="L93" s="55" t="s">
        <v>730</v>
      </c>
      <c r="M93" s="12" t="s">
        <v>40</v>
      </c>
      <c r="N93" s="12" t="s">
        <v>39</v>
      </c>
      <c r="O93" s="12"/>
      <c r="P93" s="12"/>
      <c r="Q93" s="12"/>
      <c r="R93" s="12"/>
      <c r="S93" s="12"/>
      <c r="T93" s="12"/>
      <c r="U93" s="12"/>
      <c r="V93" s="12"/>
      <c r="W93" s="12"/>
      <c r="X93" s="12"/>
      <c r="Y93" s="12"/>
      <c r="Z93" s="12"/>
      <c r="AA93" s="12"/>
      <c r="AB93" s="12" t="s">
        <v>74</v>
      </c>
      <c r="AC93" s="12" t="s">
        <v>3</v>
      </c>
      <c r="AD93" s="12" t="s">
        <v>25</v>
      </c>
      <c r="AE93" s="12" t="s">
        <v>1</v>
      </c>
      <c r="AF93" s="13" t="s">
        <v>729</v>
      </c>
      <c r="AG93" s="55" t="s">
        <v>728</v>
      </c>
      <c r="AH93" s="92">
        <v>0</v>
      </c>
      <c r="AI93" s="92">
        <v>0</v>
      </c>
      <c r="AJ93" s="92">
        <v>400</v>
      </c>
      <c r="AK93" s="92">
        <v>500</v>
      </c>
      <c r="AL93" s="92">
        <v>750</v>
      </c>
      <c r="AM93" s="92">
        <v>1450</v>
      </c>
      <c r="AN93" s="92">
        <v>0</v>
      </c>
      <c r="AO93" s="92"/>
      <c r="AP93" s="92">
        <v>400</v>
      </c>
      <c r="AQ93" s="12"/>
      <c r="AR93" s="136"/>
      <c r="AS93" s="12"/>
      <c r="AT93" s="12"/>
      <c r="AU93" s="13"/>
      <c r="AV93" s="37">
        <v>100</v>
      </c>
      <c r="AW93" s="37"/>
      <c r="AX93" s="37"/>
      <c r="AY93" s="37"/>
      <c r="AZ93" s="56"/>
      <c r="BA93" s="13">
        <v>100</v>
      </c>
      <c r="BB93" s="130"/>
    </row>
    <row r="94" spans="1:54" ht="84.75" customHeight="1" x14ac:dyDescent="0.25">
      <c r="A94" s="15" t="s">
        <v>316</v>
      </c>
      <c r="B94" s="15" t="s">
        <v>153</v>
      </c>
      <c r="C94" s="15" t="s">
        <v>10</v>
      </c>
      <c r="D94" s="15" t="s">
        <v>542</v>
      </c>
      <c r="E94" s="15" t="s">
        <v>570</v>
      </c>
      <c r="F94" s="12" t="s">
        <v>299</v>
      </c>
      <c r="G94" s="12" t="s">
        <v>308</v>
      </c>
      <c r="H94" s="12" t="s">
        <v>321</v>
      </c>
      <c r="I94" s="12" t="s">
        <v>702</v>
      </c>
      <c r="J94" s="13" t="s">
        <v>727</v>
      </c>
      <c r="K94" s="12">
        <v>12</v>
      </c>
      <c r="L94" s="55" t="s">
        <v>726</v>
      </c>
      <c r="M94" s="12" t="s">
        <v>40</v>
      </c>
      <c r="N94" s="12" t="s">
        <v>39</v>
      </c>
      <c r="O94" s="12"/>
      <c r="P94" s="12"/>
      <c r="Q94" s="12"/>
      <c r="R94" s="12"/>
      <c r="S94" s="12"/>
      <c r="T94" s="12"/>
      <c r="U94" s="12"/>
      <c r="V94" s="12"/>
      <c r="W94" s="12"/>
      <c r="X94" s="12"/>
      <c r="Y94" s="12"/>
      <c r="Z94" s="12"/>
      <c r="AA94" s="12"/>
      <c r="AB94" s="12" t="s">
        <v>28</v>
      </c>
      <c r="AC94" s="12" t="s">
        <v>17</v>
      </c>
      <c r="AD94" s="12" t="s">
        <v>25</v>
      </c>
      <c r="AE94" s="12" t="s">
        <v>1</v>
      </c>
      <c r="AF94" s="13" t="s">
        <v>726</v>
      </c>
      <c r="AG94" s="55" t="s">
        <v>725</v>
      </c>
      <c r="AH94" s="70">
        <v>2100000</v>
      </c>
      <c r="AI94" s="70">
        <v>700000</v>
      </c>
      <c r="AJ94" s="56">
        <v>350000</v>
      </c>
      <c r="AK94" s="70">
        <v>700000</v>
      </c>
      <c r="AL94" s="70">
        <v>700000</v>
      </c>
      <c r="AM94" s="70">
        <v>700000</v>
      </c>
      <c r="AN94" s="56">
        <v>159000</v>
      </c>
      <c r="AO94" s="56">
        <v>541000</v>
      </c>
      <c r="AP94" s="56">
        <v>350000</v>
      </c>
      <c r="AQ94" s="56"/>
      <c r="AR94" s="136"/>
      <c r="AS94" s="12"/>
      <c r="AT94" s="12"/>
      <c r="AU94" s="13"/>
      <c r="AV94" s="37"/>
      <c r="AW94" s="37"/>
      <c r="AX94" s="37"/>
      <c r="AY94" s="37"/>
      <c r="AZ94" s="56"/>
      <c r="BA94" s="13"/>
      <c r="BB94" s="130">
        <v>350000</v>
      </c>
    </row>
    <row r="95" spans="1:54" ht="84.75" customHeight="1" x14ac:dyDescent="0.25">
      <c r="A95" s="15" t="s">
        <v>316</v>
      </c>
      <c r="B95" s="15" t="s">
        <v>153</v>
      </c>
      <c r="C95" s="15" t="s">
        <v>10</v>
      </c>
      <c r="D95" s="15" t="s">
        <v>542</v>
      </c>
      <c r="E95" s="15" t="s">
        <v>541</v>
      </c>
      <c r="F95" s="12" t="s">
        <v>662</v>
      </c>
      <c r="G95" s="12" t="s">
        <v>308</v>
      </c>
      <c r="H95" s="12" t="s">
        <v>321</v>
      </c>
      <c r="I95" s="12" t="s">
        <v>387</v>
      </c>
      <c r="J95" s="13" t="s">
        <v>724</v>
      </c>
      <c r="K95" s="134">
        <v>13</v>
      </c>
      <c r="L95" s="55" t="s">
        <v>723</v>
      </c>
      <c r="M95" s="12" t="s">
        <v>245</v>
      </c>
      <c r="N95" s="12"/>
      <c r="O95" s="12"/>
      <c r="P95" s="12"/>
      <c r="Q95" s="12"/>
      <c r="R95" s="12"/>
      <c r="S95" s="12"/>
      <c r="T95" s="12"/>
      <c r="U95" s="12"/>
      <c r="V95" s="12"/>
      <c r="W95" s="12"/>
      <c r="X95" s="12"/>
      <c r="Y95" s="12"/>
      <c r="Z95" s="12"/>
      <c r="AA95" s="12"/>
      <c r="AB95" s="12" t="s">
        <v>28</v>
      </c>
      <c r="AC95" s="12" t="s">
        <v>17</v>
      </c>
      <c r="AD95" s="12" t="s">
        <v>25</v>
      </c>
      <c r="AE95" s="12" t="s">
        <v>1</v>
      </c>
      <c r="AF95" s="13" t="s">
        <v>722</v>
      </c>
      <c r="AG95" s="55" t="s">
        <v>711</v>
      </c>
      <c r="AH95" s="81">
        <v>0</v>
      </c>
      <c r="AI95" s="92">
        <v>0</v>
      </c>
      <c r="AJ95" s="92">
        <v>1400</v>
      </c>
      <c r="AK95" s="92">
        <v>5000</v>
      </c>
      <c r="AL95" s="92">
        <v>3600</v>
      </c>
      <c r="AM95" s="92">
        <v>10000</v>
      </c>
      <c r="AN95" s="92">
        <v>0</v>
      </c>
      <c r="AO95" s="92">
        <v>0</v>
      </c>
      <c r="AP95" s="92">
        <v>1400</v>
      </c>
      <c r="AQ95" s="12"/>
      <c r="AR95" s="136"/>
      <c r="AS95" s="12"/>
      <c r="AT95" s="12"/>
      <c r="AU95" s="13"/>
      <c r="AV95" s="37"/>
      <c r="AW95" s="37"/>
      <c r="AX95" s="37"/>
      <c r="AY95" s="37"/>
      <c r="AZ95" s="56"/>
      <c r="BA95" s="13"/>
      <c r="BB95" s="130">
        <f>AP95</f>
        <v>1400</v>
      </c>
    </row>
    <row r="96" spans="1:54" ht="84.75" customHeight="1" x14ac:dyDescent="0.25">
      <c r="A96" s="47" t="s">
        <v>316</v>
      </c>
      <c r="B96" s="15" t="s">
        <v>153</v>
      </c>
      <c r="C96" s="15" t="s">
        <v>10</v>
      </c>
      <c r="D96" s="15" t="s">
        <v>542</v>
      </c>
      <c r="E96" s="15" t="s">
        <v>541</v>
      </c>
      <c r="F96" s="12" t="s">
        <v>662</v>
      </c>
      <c r="G96" s="12" t="s">
        <v>308</v>
      </c>
      <c r="H96" s="12" t="s">
        <v>321</v>
      </c>
      <c r="I96" s="12" t="s">
        <v>387</v>
      </c>
      <c r="J96" s="13" t="s">
        <v>386</v>
      </c>
      <c r="K96" s="12">
        <v>14</v>
      </c>
      <c r="L96" s="55" t="s">
        <v>721</v>
      </c>
      <c r="M96" s="12" t="s">
        <v>125</v>
      </c>
      <c r="N96" s="12" t="s">
        <v>39</v>
      </c>
      <c r="O96" s="12"/>
      <c r="P96" s="12"/>
      <c r="Q96" s="12" t="s">
        <v>709</v>
      </c>
      <c r="R96" s="12"/>
      <c r="S96" s="48"/>
      <c r="T96" s="12"/>
      <c r="U96" s="12"/>
      <c r="V96" s="12"/>
      <c r="W96" s="12"/>
      <c r="X96" s="12"/>
      <c r="Y96" s="12"/>
      <c r="Z96" s="12"/>
      <c r="AA96" s="12"/>
      <c r="AB96" s="12" t="s">
        <v>28</v>
      </c>
      <c r="AC96" s="12" t="s">
        <v>21</v>
      </c>
      <c r="AD96" s="12" t="s">
        <v>25</v>
      </c>
      <c r="AE96" s="12" t="s">
        <v>1</v>
      </c>
      <c r="AF96" s="13" t="s">
        <v>720</v>
      </c>
      <c r="AG96" s="55" t="s">
        <v>719</v>
      </c>
      <c r="AH96" s="12">
        <v>0</v>
      </c>
      <c r="AI96" s="56">
        <v>2000</v>
      </c>
      <c r="AJ96" s="56">
        <v>2000</v>
      </c>
      <c r="AK96" s="56">
        <v>3000</v>
      </c>
      <c r="AL96" s="56">
        <v>1000</v>
      </c>
      <c r="AM96" s="56">
        <v>8000</v>
      </c>
      <c r="AN96" s="56">
        <v>2690</v>
      </c>
      <c r="AO96" s="56">
        <v>0</v>
      </c>
      <c r="AP96" s="56">
        <v>2000</v>
      </c>
      <c r="AQ96" s="12"/>
      <c r="AR96" s="136"/>
      <c r="AS96" s="12"/>
      <c r="AT96" s="12"/>
      <c r="AU96" s="13"/>
      <c r="AV96" s="143">
        <v>500</v>
      </c>
      <c r="AW96" s="37"/>
      <c r="AX96" s="37"/>
      <c r="AY96" s="37"/>
      <c r="AZ96" s="56"/>
      <c r="BA96" s="13"/>
      <c r="BB96" s="130"/>
    </row>
    <row r="97" spans="1:54" ht="84.75" customHeight="1" x14ac:dyDescent="0.25">
      <c r="A97" s="15" t="s">
        <v>316</v>
      </c>
      <c r="B97" s="15" t="s">
        <v>153</v>
      </c>
      <c r="C97" s="15" t="s">
        <v>10</v>
      </c>
      <c r="D97" s="15" t="s">
        <v>542</v>
      </c>
      <c r="E97" s="15" t="s">
        <v>541</v>
      </c>
      <c r="F97" s="12" t="s">
        <v>662</v>
      </c>
      <c r="G97" s="12" t="s">
        <v>308</v>
      </c>
      <c r="H97" s="12" t="s">
        <v>321</v>
      </c>
      <c r="I97" s="12" t="s">
        <v>387</v>
      </c>
      <c r="J97" s="12" t="s">
        <v>386</v>
      </c>
      <c r="K97" s="12">
        <v>15</v>
      </c>
      <c r="L97" s="55" t="s">
        <v>718</v>
      </c>
      <c r="M97" s="12" t="s">
        <v>40</v>
      </c>
      <c r="N97" s="12"/>
      <c r="O97" s="12"/>
      <c r="P97" s="12" t="s">
        <v>39</v>
      </c>
      <c r="Q97" s="12" t="s">
        <v>709</v>
      </c>
      <c r="R97" s="12"/>
      <c r="S97" s="12"/>
      <c r="T97" s="12"/>
      <c r="U97" s="12"/>
      <c r="V97" s="12"/>
      <c r="W97" s="12"/>
      <c r="X97" s="12"/>
      <c r="Y97" s="12"/>
      <c r="Z97" s="12"/>
      <c r="AA97" s="12"/>
      <c r="AB97" s="12" t="s">
        <v>28</v>
      </c>
      <c r="AC97" s="12" t="s">
        <v>77</v>
      </c>
      <c r="AD97" s="12" t="s">
        <v>25</v>
      </c>
      <c r="AE97" s="12" t="s">
        <v>1</v>
      </c>
      <c r="AF97" s="13" t="s">
        <v>717</v>
      </c>
      <c r="AG97" s="55" t="s">
        <v>711</v>
      </c>
      <c r="AH97" s="81">
        <v>0</v>
      </c>
      <c r="AI97" s="92">
        <v>6901</v>
      </c>
      <c r="AJ97" s="92">
        <v>9000</v>
      </c>
      <c r="AK97" s="92">
        <v>12850</v>
      </c>
      <c r="AL97" s="92">
        <v>10250</v>
      </c>
      <c r="AM97" s="92">
        <v>39001</v>
      </c>
      <c r="AN97" s="92">
        <v>6451</v>
      </c>
      <c r="AO97" s="92"/>
      <c r="AP97" s="92">
        <v>9000</v>
      </c>
      <c r="AQ97" s="12"/>
      <c r="AR97" s="136"/>
      <c r="AS97" s="12">
        <v>0</v>
      </c>
      <c r="AT97" s="12"/>
      <c r="AU97" s="13"/>
      <c r="AV97" s="37">
        <v>2000</v>
      </c>
      <c r="AW97" s="37"/>
      <c r="AX97" s="37"/>
      <c r="AY97" s="37">
        <v>0</v>
      </c>
      <c r="AZ97" s="56"/>
      <c r="BA97" s="13"/>
      <c r="BB97" s="130">
        <v>7000</v>
      </c>
    </row>
    <row r="98" spans="1:54" ht="84.75" customHeight="1" x14ac:dyDescent="0.25">
      <c r="A98" s="15" t="s">
        <v>316</v>
      </c>
      <c r="B98" s="15" t="s">
        <v>153</v>
      </c>
      <c r="C98" s="15" t="s">
        <v>10</v>
      </c>
      <c r="D98" s="15" t="s">
        <v>542</v>
      </c>
      <c r="E98" s="15" t="s">
        <v>541</v>
      </c>
      <c r="F98" s="12" t="s">
        <v>662</v>
      </c>
      <c r="G98" s="12" t="s">
        <v>308</v>
      </c>
      <c r="H98" s="12" t="s">
        <v>321</v>
      </c>
      <c r="I98" s="12" t="s">
        <v>387</v>
      </c>
      <c r="J98" s="13" t="s">
        <v>386</v>
      </c>
      <c r="K98" s="12">
        <v>16</v>
      </c>
      <c r="L98" s="55" t="s">
        <v>716</v>
      </c>
      <c r="M98" s="12" t="s">
        <v>40</v>
      </c>
      <c r="N98" s="12"/>
      <c r="O98" s="12"/>
      <c r="P98" s="12" t="s">
        <v>39</v>
      </c>
      <c r="Q98" s="12" t="s">
        <v>715</v>
      </c>
      <c r="R98" s="12"/>
      <c r="S98" s="12"/>
      <c r="T98" s="12"/>
      <c r="U98" s="12"/>
      <c r="V98" s="12"/>
      <c r="W98" s="12"/>
      <c r="X98" s="12"/>
      <c r="Y98" s="12"/>
      <c r="Z98" s="12"/>
      <c r="AA98" s="12"/>
      <c r="AB98" s="12" t="s">
        <v>28</v>
      </c>
      <c r="AC98" s="12" t="s">
        <v>17</v>
      </c>
      <c r="AD98" s="12" t="s">
        <v>25</v>
      </c>
      <c r="AE98" s="12" t="s">
        <v>1</v>
      </c>
      <c r="AF98" s="13" t="s">
        <v>714</v>
      </c>
      <c r="AG98" s="55" t="s">
        <v>711</v>
      </c>
      <c r="AH98" s="12">
        <v>0</v>
      </c>
      <c r="AI98" s="56">
        <v>539</v>
      </c>
      <c r="AJ98" s="56">
        <v>1822</v>
      </c>
      <c r="AK98" s="56">
        <v>4735</v>
      </c>
      <c r="AL98" s="56">
        <v>3904</v>
      </c>
      <c r="AM98" s="56">
        <v>11000</v>
      </c>
      <c r="AN98" s="56">
        <v>194</v>
      </c>
      <c r="AO98" s="56">
        <v>-345</v>
      </c>
      <c r="AP98" s="56">
        <v>1822</v>
      </c>
      <c r="AQ98" s="12"/>
      <c r="AR98" s="136"/>
      <c r="AS98" s="12"/>
      <c r="AT98" s="12"/>
      <c r="AU98" s="13"/>
      <c r="AV98" s="37"/>
      <c r="AW98" s="37"/>
      <c r="AX98" s="37"/>
      <c r="AY98" s="37"/>
      <c r="AZ98" s="56"/>
      <c r="BA98" s="13"/>
      <c r="BB98" s="130">
        <v>1822</v>
      </c>
    </row>
    <row r="99" spans="1:54" ht="84.75" customHeight="1" x14ac:dyDescent="0.25">
      <c r="A99" s="15" t="s">
        <v>316</v>
      </c>
      <c r="B99" s="15" t="s">
        <v>153</v>
      </c>
      <c r="C99" s="15" t="s">
        <v>10</v>
      </c>
      <c r="D99" s="15" t="s">
        <v>542</v>
      </c>
      <c r="E99" s="15" t="s">
        <v>541</v>
      </c>
      <c r="F99" s="12" t="s">
        <v>662</v>
      </c>
      <c r="G99" s="12" t="s">
        <v>308</v>
      </c>
      <c r="H99" s="12" t="s">
        <v>321</v>
      </c>
      <c r="I99" s="12" t="s">
        <v>387</v>
      </c>
      <c r="J99" s="13" t="s">
        <v>386</v>
      </c>
      <c r="K99" s="12">
        <v>17</v>
      </c>
      <c r="L99" s="55" t="s">
        <v>713</v>
      </c>
      <c r="M99" s="12" t="s">
        <v>40</v>
      </c>
      <c r="N99" s="12"/>
      <c r="O99" s="12"/>
      <c r="P99" s="12"/>
      <c r="Q99" s="12" t="s">
        <v>709</v>
      </c>
      <c r="R99" s="12"/>
      <c r="S99" s="12"/>
      <c r="T99" s="12"/>
      <c r="U99" s="12"/>
      <c r="V99" s="12"/>
      <c r="W99" s="12"/>
      <c r="X99" s="12"/>
      <c r="Y99" s="12"/>
      <c r="Z99" s="12"/>
      <c r="AA99" s="12"/>
      <c r="AB99" s="12" t="s">
        <v>28</v>
      </c>
      <c r="AC99" s="12" t="s">
        <v>17</v>
      </c>
      <c r="AD99" s="12" t="s">
        <v>25</v>
      </c>
      <c r="AE99" s="12" t="s">
        <v>1</v>
      </c>
      <c r="AF99" s="13" t="s">
        <v>712</v>
      </c>
      <c r="AG99" s="55" t="s">
        <v>711</v>
      </c>
      <c r="AH99" s="81">
        <v>0</v>
      </c>
      <c r="AI99" s="92">
        <v>0</v>
      </c>
      <c r="AJ99" s="92">
        <v>700</v>
      </c>
      <c r="AK99" s="92">
        <v>6500</v>
      </c>
      <c r="AL99" s="92">
        <v>7500</v>
      </c>
      <c r="AM99" s="92">
        <v>16000</v>
      </c>
      <c r="AN99" s="92">
        <v>0</v>
      </c>
      <c r="AO99" s="92"/>
      <c r="AP99" s="92">
        <v>700</v>
      </c>
      <c r="AQ99" s="12"/>
      <c r="AR99" s="136"/>
      <c r="AS99" s="12"/>
      <c r="AT99" s="12"/>
      <c r="AU99" s="13"/>
      <c r="AV99" s="37"/>
      <c r="AW99" s="37"/>
      <c r="AX99" s="37"/>
      <c r="AY99" s="37"/>
      <c r="AZ99" s="56"/>
      <c r="BA99" s="13"/>
      <c r="BB99" s="130">
        <v>700</v>
      </c>
    </row>
    <row r="100" spans="1:54" ht="84.75" customHeight="1" x14ac:dyDescent="0.25">
      <c r="A100" s="15" t="s">
        <v>316</v>
      </c>
      <c r="B100" s="15" t="s">
        <v>153</v>
      </c>
      <c r="C100" s="15" t="s">
        <v>10</v>
      </c>
      <c r="D100" s="15" t="s">
        <v>542</v>
      </c>
      <c r="E100" s="15" t="s">
        <v>542</v>
      </c>
      <c r="F100" s="12" t="s">
        <v>662</v>
      </c>
      <c r="G100" s="12" t="s">
        <v>308</v>
      </c>
      <c r="H100" s="12" t="s">
        <v>321</v>
      </c>
      <c r="I100" s="12" t="s">
        <v>387</v>
      </c>
      <c r="J100" s="13" t="s">
        <v>661</v>
      </c>
      <c r="K100" s="12">
        <v>18</v>
      </c>
      <c r="L100" s="55" t="s">
        <v>710</v>
      </c>
      <c r="M100" s="12" t="s">
        <v>40</v>
      </c>
      <c r="N100" s="12"/>
      <c r="O100" s="12"/>
      <c r="P100" s="12"/>
      <c r="Q100" s="12" t="s">
        <v>709</v>
      </c>
      <c r="R100" s="12"/>
      <c r="S100" s="12"/>
      <c r="T100" s="12"/>
      <c r="U100" s="12"/>
      <c r="V100" s="12"/>
      <c r="W100" s="12"/>
      <c r="X100" s="12"/>
      <c r="Y100" s="12"/>
      <c r="Z100" s="12"/>
      <c r="AA100" s="12"/>
      <c r="AB100" s="12" t="s">
        <v>28</v>
      </c>
      <c r="AC100" s="12" t="s">
        <v>77</v>
      </c>
      <c r="AD100" s="12" t="s">
        <v>16</v>
      </c>
      <c r="AE100" s="12" t="s">
        <v>1</v>
      </c>
      <c r="AF100" s="13" t="s">
        <v>708</v>
      </c>
      <c r="AG100" s="13" t="s">
        <v>669</v>
      </c>
      <c r="AH100" s="12">
        <v>0</v>
      </c>
      <c r="AI100" s="12">
        <v>73000</v>
      </c>
      <c r="AJ100" s="12">
        <v>84100</v>
      </c>
      <c r="AK100" s="12">
        <v>92000</v>
      </c>
      <c r="AL100" s="12">
        <v>112500</v>
      </c>
      <c r="AM100" s="12">
        <v>112500</v>
      </c>
      <c r="AN100" s="12">
        <v>83648</v>
      </c>
      <c r="AO100" s="12"/>
      <c r="AP100" s="12">
        <v>84100</v>
      </c>
      <c r="AQ100" s="12">
        <v>0</v>
      </c>
      <c r="AR100" s="20">
        <v>40000</v>
      </c>
      <c r="AS100" s="145"/>
      <c r="AT100" s="12">
        <v>10000</v>
      </c>
      <c r="AU100" s="140"/>
      <c r="AV100" s="37">
        <v>5000</v>
      </c>
      <c r="AW100" s="139"/>
      <c r="AX100" s="37">
        <v>10000</v>
      </c>
      <c r="AY100" s="37">
        <v>10000</v>
      </c>
      <c r="AZ100" s="56">
        <v>5000</v>
      </c>
      <c r="BA100" s="13">
        <v>4100</v>
      </c>
      <c r="BB100" s="138"/>
    </row>
    <row r="101" spans="1:54" ht="84.75" customHeight="1" x14ac:dyDescent="0.25">
      <c r="A101" s="15" t="s">
        <v>316</v>
      </c>
      <c r="B101" s="15" t="s">
        <v>153</v>
      </c>
      <c r="C101" s="15" t="s">
        <v>10</v>
      </c>
      <c r="D101" s="15" t="s">
        <v>542</v>
      </c>
      <c r="E101" s="15" t="s">
        <v>570</v>
      </c>
      <c r="F101" s="12" t="s">
        <v>299</v>
      </c>
      <c r="G101" s="12" t="s">
        <v>308</v>
      </c>
      <c r="H101" s="12" t="s">
        <v>321</v>
      </c>
      <c r="I101" s="12" t="s">
        <v>702</v>
      </c>
      <c r="J101" s="13" t="s">
        <v>701</v>
      </c>
      <c r="K101" s="134">
        <v>19</v>
      </c>
      <c r="L101" s="55" t="s">
        <v>707</v>
      </c>
      <c r="M101" s="12" t="s">
        <v>56</v>
      </c>
      <c r="N101" s="12" t="s">
        <v>39</v>
      </c>
      <c r="O101" s="12"/>
      <c r="P101" s="12"/>
      <c r="Q101" s="12"/>
      <c r="R101" s="12"/>
      <c r="S101" s="12"/>
      <c r="T101" s="12"/>
      <c r="U101" s="12"/>
      <c r="V101" s="12"/>
      <c r="W101" s="12"/>
      <c r="X101" s="12"/>
      <c r="Y101" s="12"/>
      <c r="Z101" s="12"/>
      <c r="AA101" s="12"/>
      <c r="AB101" s="12" t="s">
        <v>78</v>
      </c>
      <c r="AC101" s="12" t="s">
        <v>17</v>
      </c>
      <c r="AD101" s="12" t="s">
        <v>200</v>
      </c>
      <c r="AE101" s="12" t="s">
        <v>65</v>
      </c>
      <c r="AF101" s="13" t="s">
        <v>706</v>
      </c>
      <c r="AG101" s="13" t="s">
        <v>703</v>
      </c>
      <c r="AH101" s="81">
        <v>35.4</v>
      </c>
      <c r="AI101" s="81">
        <v>34.9</v>
      </c>
      <c r="AJ101" s="81">
        <v>34.4</v>
      </c>
      <c r="AK101" s="81">
        <v>33.9</v>
      </c>
      <c r="AL101" s="81">
        <v>33.4</v>
      </c>
      <c r="AM101" s="81">
        <v>33.4</v>
      </c>
      <c r="AN101" s="81">
        <v>38.79</v>
      </c>
      <c r="AO101" s="144">
        <v>-3.8900000000000006</v>
      </c>
      <c r="AP101" s="81">
        <v>34.4</v>
      </c>
      <c r="AQ101" s="12"/>
      <c r="AR101" s="20"/>
      <c r="AS101" s="12"/>
      <c r="AT101" s="12"/>
      <c r="AU101" s="13"/>
      <c r="AV101" s="37"/>
      <c r="AW101" s="37"/>
      <c r="AX101" s="37"/>
      <c r="AY101" s="37"/>
      <c r="AZ101" s="56"/>
      <c r="BA101" s="13"/>
      <c r="BB101" s="130">
        <v>34.4</v>
      </c>
    </row>
    <row r="102" spans="1:54" ht="84.75" customHeight="1" x14ac:dyDescent="0.25">
      <c r="A102" s="15" t="s">
        <v>316</v>
      </c>
      <c r="B102" s="15" t="s">
        <v>153</v>
      </c>
      <c r="C102" s="15" t="s">
        <v>10</v>
      </c>
      <c r="D102" s="15" t="s">
        <v>542</v>
      </c>
      <c r="E102" s="15" t="s">
        <v>570</v>
      </c>
      <c r="F102" s="12" t="s">
        <v>299</v>
      </c>
      <c r="G102" s="12" t="s">
        <v>308</v>
      </c>
      <c r="H102" s="12" t="s">
        <v>321</v>
      </c>
      <c r="I102" s="12" t="s">
        <v>702</v>
      </c>
      <c r="J102" s="13" t="s">
        <v>701</v>
      </c>
      <c r="K102" s="134">
        <v>20</v>
      </c>
      <c r="L102" s="55" t="s">
        <v>705</v>
      </c>
      <c r="M102" s="12" t="s">
        <v>56</v>
      </c>
      <c r="N102" s="12" t="s">
        <v>39</v>
      </c>
      <c r="O102" s="12"/>
      <c r="P102" s="12"/>
      <c r="Q102" s="12"/>
      <c r="R102" s="12"/>
      <c r="S102" s="12"/>
      <c r="T102" s="12"/>
      <c r="U102" s="12"/>
      <c r="V102" s="12"/>
      <c r="W102" s="12"/>
      <c r="X102" s="12"/>
      <c r="Y102" s="12"/>
      <c r="Z102" s="12"/>
      <c r="AA102" s="12"/>
      <c r="AB102" s="12" t="s">
        <v>78</v>
      </c>
      <c r="AC102" s="12" t="s">
        <v>17</v>
      </c>
      <c r="AD102" s="12" t="s">
        <v>16</v>
      </c>
      <c r="AE102" s="12" t="s">
        <v>65</v>
      </c>
      <c r="AF102" s="13" t="s">
        <v>704</v>
      </c>
      <c r="AG102" s="13" t="s">
        <v>703</v>
      </c>
      <c r="AH102" s="12">
        <v>0</v>
      </c>
      <c r="AI102" s="12">
        <v>15</v>
      </c>
      <c r="AJ102" s="12">
        <v>17</v>
      </c>
      <c r="AK102" s="12">
        <v>18.5</v>
      </c>
      <c r="AL102" s="12">
        <v>20</v>
      </c>
      <c r="AM102" s="12">
        <v>20</v>
      </c>
      <c r="AN102" s="12">
        <v>11.78</v>
      </c>
      <c r="AO102" s="144">
        <v>3.2200000000000006</v>
      </c>
      <c r="AP102" s="12">
        <v>17</v>
      </c>
      <c r="AQ102" s="12"/>
      <c r="AR102" s="20"/>
      <c r="AS102" s="12"/>
      <c r="AT102" s="12"/>
      <c r="AU102" s="13"/>
      <c r="AV102" s="37"/>
      <c r="AW102" s="37"/>
      <c r="AX102" s="37"/>
      <c r="AY102" s="37"/>
      <c r="AZ102" s="56"/>
      <c r="BA102" s="13"/>
      <c r="BB102" s="130">
        <f>AP102</f>
        <v>17</v>
      </c>
    </row>
    <row r="103" spans="1:54" ht="84.75" customHeight="1" x14ac:dyDescent="0.25">
      <c r="A103" s="15" t="s">
        <v>316</v>
      </c>
      <c r="B103" s="15" t="s">
        <v>153</v>
      </c>
      <c r="C103" s="15" t="s">
        <v>10</v>
      </c>
      <c r="D103" s="15" t="s">
        <v>542</v>
      </c>
      <c r="E103" s="15" t="s">
        <v>570</v>
      </c>
      <c r="F103" s="12" t="s">
        <v>299</v>
      </c>
      <c r="G103" s="12" t="s">
        <v>308</v>
      </c>
      <c r="H103" s="12" t="s">
        <v>321</v>
      </c>
      <c r="I103" s="12" t="s">
        <v>702</v>
      </c>
      <c r="J103" s="13" t="s">
        <v>701</v>
      </c>
      <c r="K103" s="12">
        <v>21</v>
      </c>
      <c r="L103" s="55" t="s">
        <v>700</v>
      </c>
      <c r="M103" s="12" t="s">
        <v>125</v>
      </c>
      <c r="N103" s="12" t="s">
        <v>39</v>
      </c>
      <c r="O103" s="12"/>
      <c r="P103" s="12" t="s">
        <v>699</v>
      </c>
      <c r="Q103" s="12" t="s">
        <v>39</v>
      </c>
      <c r="R103" s="12"/>
      <c r="S103" s="12"/>
      <c r="T103" s="12"/>
      <c r="U103" s="12"/>
      <c r="V103" s="12"/>
      <c r="W103" s="12"/>
      <c r="X103" s="12"/>
      <c r="Y103" s="12"/>
      <c r="Z103" s="12"/>
      <c r="AA103" s="12"/>
      <c r="AB103" s="12" t="s">
        <v>28</v>
      </c>
      <c r="AC103" s="12" t="s">
        <v>21</v>
      </c>
      <c r="AD103" s="12" t="s">
        <v>2</v>
      </c>
      <c r="AE103" s="12" t="s">
        <v>65</v>
      </c>
      <c r="AF103" s="13" t="s">
        <v>698</v>
      </c>
      <c r="AG103" s="55" t="s">
        <v>697</v>
      </c>
      <c r="AH103" s="81">
        <v>0</v>
      </c>
      <c r="AI103" s="92">
        <v>75</v>
      </c>
      <c r="AJ103" s="92">
        <v>100</v>
      </c>
      <c r="AK103" s="92">
        <v>0</v>
      </c>
      <c r="AL103" s="92">
        <v>0</v>
      </c>
      <c r="AM103" s="92">
        <v>100</v>
      </c>
      <c r="AN103" s="92">
        <v>75</v>
      </c>
      <c r="AO103" s="92">
        <v>0</v>
      </c>
      <c r="AP103" s="92">
        <v>100</v>
      </c>
      <c r="AQ103" s="12"/>
      <c r="AR103" s="136"/>
      <c r="AS103" s="12"/>
      <c r="AT103" s="12"/>
      <c r="AU103" s="13"/>
      <c r="AV103" s="143">
        <v>0.05</v>
      </c>
      <c r="AW103" s="37"/>
      <c r="AX103" s="37"/>
      <c r="AY103" s="37"/>
      <c r="AZ103" s="56"/>
      <c r="BA103" s="13"/>
      <c r="BB103" s="130"/>
    </row>
    <row r="104" spans="1:54" ht="84.75" customHeight="1" x14ac:dyDescent="0.25">
      <c r="A104" s="15" t="s">
        <v>316</v>
      </c>
      <c r="B104" s="15" t="s">
        <v>153</v>
      </c>
      <c r="C104" s="15" t="s">
        <v>10</v>
      </c>
      <c r="D104" s="15" t="s">
        <v>542</v>
      </c>
      <c r="E104" s="15" t="s">
        <v>542</v>
      </c>
      <c r="F104" s="12" t="s">
        <v>646</v>
      </c>
      <c r="G104" s="12" t="s">
        <v>523</v>
      </c>
      <c r="H104" s="12" t="s">
        <v>321</v>
      </c>
      <c r="I104" s="12" t="s">
        <v>665</v>
      </c>
      <c r="J104" s="13" t="s">
        <v>676</v>
      </c>
      <c r="K104" s="134">
        <v>23</v>
      </c>
      <c r="L104" s="55" t="s">
        <v>696</v>
      </c>
      <c r="M104" s="12" t="s">
        <v>695</v>
      </c>
      <c r="N104" s="12" t="s">
        <v>39</v>
      </c>
      <c r="O104" s="12"/>
      <c r="P104" s="12"/>
      <c r="Q104" s="12" t="s">
        <v>694</v>
      </c>
      <c r="R104" s="12"/>
      <c r="S104" s="12"/>
      <c r="T104" s="12"/>
      <c r="U104" s="12"/>
      <c r="V104" s="12"/>
      <c r="W104" s="12"/>
      <c r="X104" s="12"/>
      <c r="Y104" s="12"/>
      <c r="Z104" s="12"/>
      <c r="AA104" s="12"/>
      <c r="AB104" s="12" t="s">
        <v>74</v>
      </c>
      <c r="AC104" s="12" t="s">
        <v>17</v>
      </c>
      <c r="AD104" s="12" t="s">
        <v>25</v>
      </c>
      <c r="AE104" s="12" t="s">
        <v>1</v>
      </c>
      <c r="AF104" s="13" t="s">
        <v>693</v>
      </c>
      <c r="AG104" s="55" t="s">
        <v>444</v>
      </c>
      <c r="AH104" s="12">
        <v>0</v>
      </c>
      <c r="AI104" s="56">
        <v>30</v>
      </c>
      <c r="AJ104" s="56">
        <v>22</v>
      </c>
      <c r="AK104" s="56">
        <v>22</v>
      </c>
      <c r="AL104" s="56">
        <v>22</v>
      </c>
      <c r="AM104" s="56">
        <v>96</v>
      </c>
      <c r="AN104" s="56">
        <v>30</v>
      </c>
      <c r="AO104" s="56">
        <v>0</v>
      </c>
      <c r="AP104" s="56">
        <v>22</v>
      </c>
      <c r="AQ104" s="12"/>
      <c r="AR104" s="136"/>
      <c r="AS104" s="12"/>
      <c r="AT104" s="12"/>
      <c r="AU104" s="13"/>
      <c r="AV104" s="37"/>
      <c r="AW104" s="37"/>
      <c r="AX104" s="37"/>
      <c r="AY104" s="37"/>
      <c r="AZ104" s="56"/>
      <c r="BA104" s="13"/>
      <c r="BB104" s="130">
        <f>AP104</f>
        <v>22</v>
      </c>
    </row>
    <row r="105" spans="1:54" ht="84.75" customHeight="1" x14ac:dyDescent="0.25">
      <c r="A105" s="15" t="s">
        <v>316</v>
      </c>
      <c r="B105" s="15" t="s">
        <v>153</v>
      </c>
      <c r="C105" s="15" t="s">
        <v>10</v>
      </c>
      <c r="D105" s="15" t="s">
        <v>542</v>
      </c>
      <c r="E105" s="15" t="s">
        <v>541</v>
      </c>
      <c r="F105" s="12" t="s">
        <v>299</v>
      </c>
      <c r="G105" s="12" t="s">
        <v>308</v>
      </c>
      <c r="H105" s="12" t="s">
        <v>321</v>
      </c>
      <c r="I105" s="12" t="s">
        <v>665</v>
      </c>
      <c r="J105" s="13" t="s">
        <v>683</v>
      </c>
      <c r="K105" s="12">
        <v>24</v>
      </c>
      <c r="L105" s="55" t="s">
        <v>692</v>
      </c>
      <c r="M105" s="12" t="s">
        <v>40</v>
      </c>
      <c r="N105" s="12"/>
      <c r="O105" s="12"/>
      <c r="P105" s="12"/>
      <c r="Q105" s="12"/>
      <c r="R105" s="12"/>
      <c r="S105" s="12"/>
      <c r="T105" s="12"/>
      <c r="U105" s="12"/>
      <c r="V105" s="12"/>
      <c r="W105" s="12"/>
      <c r="X105" s="12"/>
      <c r="Y105" s="12"/>
      <c r="Z105" s="12"/>
      <c r="AA105" s="12"/>
      <c r="AB105" s="12" t="s">
        <v>28</v>
      </c>
      <c r="AC105" s="12" t="s">
        <v>3</v>
      </c>
      <c r="AD105" s="12" t="s">
        <v>25</v>
      </c>
      <c r="AE105" s="12" t="s">
        <v>1</v>
      </c>
      <c r="AF105" s="13" t="s">
        <v>691</v>
      </c>
      <c r="AG105" s="55" t="s">
        <v>690</v>
      </c>
      <c r="AH105" s="81">
        <v>1000</v>
      </c>
      <c r="AI105" s="92">
        <v>2500</v>
      </c>
      <c r="AJ105" s="92">
        <v>2500</v>
      </c>
      <c r="AK105" s="92">
        <v>2500</v>
      </c>
      <c r="AL105" s="92">
        <v>2500</v>
      </c>
      <c r="AM105" s="92">
        <v>10000</v>
      </c>
      <c r="AN105" s="92">
        <v>2500</v>
      </c>
      <c r="AO105" s="92">
        <v>0</v>
      </c>
      <c r="AP105" s="92">
        <v>2500</v>
      </c>
      <c r="AQ105" s="12"/>
      <c r="AR105" s="136"/>
      <c r="AS105" s="12">
        <v>0</v>
      </c>
      <c r="AT105" s="12"/>
      <c r="AU105" s="13"/>
      <c r="AV105" s="37">
        <v>0</v>
      </c>
      <c r="AW105" s="37"/>
      <c r="AX105" s="37"/>
      <c r="AY105" s="37">
        <v>0</v>
      </c>
      <c r="AZ105" s="56"/>
      <c r="BA105" s="13"/>
      <c r="BB105" s="130">
        <v>2500</v>
      </c>
    </row>
    <row r="106" spans="1:54" ht="84.75" customHeight="1" x14ac:dyDescent="0.25">
      <c r="A106" s="15" t="s">
        <v>316</v>
      </c>
      <c r="B106" s="15" t="s">
        <v>153</v>
      </c>
      <c r="C106" s="15" t="s">
        <v>10</v>
      </c>
      <c r="D106" s="15" t="s">
        <v>542</v>
      </c>
      <c r="E106" s="15" t="s">
        <v>541</v>
      </c>
      <c r="F106" s="12" t="s">
        <v>299</v>
      </c>
      <c r="G106" s="12" t="s">
        <v>308</v>
      </c>
      <c r="H106" s="12" t="s">
        <v>321</v>
      </c>
      <c r="I106" s="12" t="s">
        <v>665</v>
      </c>
      <c r="J106" s="13" t="s">
        <v>683</v>
      </c>
      <c r="K106" s="12">
        <v>25</v>
      </c>
      <c r="L106" s="55" t="s">
        <v>689</v>
      </c>
      <c r="M106" s="12" t="s">
        <v>40</v>
      </c>
      <c r="N106" s="12"/>
      <c r="O106" s="12"/>
      <c r="P106" s="12"/>
      <c r="Q106" s="12"/>
      <c r="R106" s="12"/>
      <c r="S106" s="12"/>
      <c r="T106" s="12"/>
      <c r="U106" s="12"/>
      <c r="V106" s="12"/>
      <c r="W106" s="12"/>
      <c r="X106" s="12"/>
      <c r="Y106" s="12"/>
      <c r="Z106" s="12"/>
      <c r="AA106" s="12"/>
      <c r="AB106" s="12" t="s">
        <v>28</v>
      </c>
      <c r="AC106" s="12" t="s">
        <v>17</v>
      </c>
      <c r="AD106" s="12" t="s">
        <v>25</v>
      </c>
      <c r="AE106" s="12" t="s">
        <v>1</v>
      </c>
      <c r="AF106" s="13" t="s">
        <v>688</v>
      </c>
      <c r="AG106" s="55" t="s">
        <v>687</v>
      </c>
      <c r="AH106" s="12">
        <v>0</v>
      </c>
      <c r="AI106" s="56">
        <v>500</v>
      </c>
      <c r="AJ106" s="56">
        <v>1000</v>
      </c>
      <c r="AK106" s="56">
        <v>1900</v>
      </c>
      <c r="AL106" s="56">
        <v>1900</v>
      </c>
      <c r="AM106" s="56">
        <v>2000</v>
      </c>
      <c r="AN106" s="56">
        <v>500</v>
      </c>
      <c r="AO106" s="56"/>
      <c r="AP106" s="56">
        <v>1000</v>
      </c>
      <c r="AQ106" s="12"/>
      <c r="AR106" s="136"/>
      <c r="AS106" s="12"/>
      <c r="AT106" s="12"/>
      <c r="AU106" s="13"/>
      <c r="AV106" s="37"/>
      <c r="AW106" s="37"/>
      <c r="AX106" s="37"/>
      <c r="AY106" s="37"/>
      <c r="AZ106" s="56"/>
      <c r="BA106" s="13"/>
      <c r="BB106" s="130">
        <v>1000</v>
      </c>
    </row>
    <row r="107" spans="1:54" ht="84.75" customHeight="1" x14ac:dyDescent="0.25">
      <c r="A107" s="15" t="s">
        <v>316</v>
      </c>
      <c r="B107" s="15" t="s">
        <v>153</v>
      </c>
      <c r="C107" s="15" t="s">
        <v>10</v>
      </c>
      <c r="D107" s="15" t="s">
        <v>542</v>
      </c>
      <c r="E107" s="15" t="s">
        <v>541</v>
      </c>
      <c r="F107" s="12" t="s">
        <v>299</v>
      </c>
      <c r="G107" s="12" t="s">
        <v>308</v>
      </c>
      <c r="H107" s="12" t="s">
        <v>321</v>
      </c>
      <c r="I107" s="12" t="s">
        <v>665</v>
      </c>
      <c r="J107" s="13" t="s">
        <v>683</v>
      </c>
      <c r="K107" s="12">
        <v>26</v>
      </c>
      <c r="L107" s="55" t="s">
        <v>686</v>
      </c>
      <c r="M107" s="12" t="s">
        <v>40</v>
      </c>
      <c r="N107" s="12" t="s">
        <v>39</v>
      </c>
      <c r="O107" s="12"/>
      <c r="P107" s="12"/>
      <c r="Q107" s="12"/>
      <c r="R107" s="12"/>
      <c r="S107" s="12"/>
      <c r="T107" s="12"/>
      <c r="U107" s="12"/>
      <c r="V107" s="12" t="s">
        <v>39</v>
      </c>
      <c r="W107" s="12"/>
      <c r="X107" s="12"/>
      <c r="Y107" s="12"/>
      <c r="Z107" s="12"/>
      <c r="AA107" s="12"/>
      <c r="AB107" s="12" t="s">
        <v>28</v>
      </c>
      <c r="AC107" s="12" t="s">
        <v>3</v>
      </c>
      <c r="AD107" s="12" t="s">
        <v>25</v>
      </c>
      <c r="AE107" s="12" t="s">
        <v>1</v>
      </c>
      <c r="AF107" s="24" t="s">
        <v>685</v>
      </c>
      <c r="AG107" s="55" t="s">
        <v>684</v>
      </c>
      <c r="AH107" s="81">
        <v>0</v>
      </c>
      <c r="AI107" s="92">
        <v>0</v>
      </c>
      <c r="AJ107" s="92">
        <v>240000</v>
      </c>
      <c r="AK107" s="92">
        <v>100000</v>
      </c>
      <c r="AL107" s="92">
        <v>100000</v>
      </c>
      <c r="AM107" s="92">
        <v>260000</v>
      </c>
      <c r="AN107" s="92">
        <v>0</v>
      </c>
      <c r="AO107" s="92"/>
      <c r="AP107" s="92">
        <v>240000</v>
      </c>
      <c r="AQ107" s="12"/>
      <c r="AR107" s="136"/>
      <c r="AS107" s="12"/>
      <c r="AT107" s="12"/>
      <c r="AU107" s="13"/>
      <c r="AV107" s="37">
        <v>20000</v>
      </c>
      <c r="AW107" s="37"/>
      <c r="AX107" s="37">
        <v>20000</v>
      </c>
      <c r="AY107" s="37">
        <v>10000</v>
      </c>
      <c r="AZ107" s="56"/>
      <c r="BA107" s="13">
        <v>10000</v>
      </c>
      <c r="BB107" s="130">
        <v>180000</v>
      </c>
    </row>
    <row r="108" spans="1:54" ht="84.75" customHeight="1" x14ac:dyDescent="0.25">
      <c r="A108" s="15" t="s">
        <v>316</v>
      </c>
      <c r="B108" s="15" t="s">
        <v>153</v>
      </c>
      <c r="C108" s="15" t="s">
        <v>10</v>
      </c>
      <c r="D108" s="15" t="s">
        <v>542</v>
      </c>
      <c r="E108" s="15" t="s">
        <v>541</v>
      </c>
      <c r="F108" s="12" t="s">
        <v>314</v>
      </c>
      <c r="G108" s="12" t="s">
        <v>308</v>
      </c>
      <c r="H108" s="113" t="s">
        <v>169</v>
      </c>
      <c r="I108" s="12" t="s">
        <v>665</v>
      </c>
      <c r="J108" s="13" t="s">
        <v>683</v>
      </c>
      <c r="K108" s="12">
        <v>27</v>
      </c>
      <c r="L108" s="55" t="s">
        <v>682</v>
      </c>
      <c r="M108" s="12" t="s">
        <v>40</v>
      </c>
      <c r="N108" s="12"/>
      <c r="O108" s="12"/>
      <c r="P108" s="12" t="s">
        <v>634</v>
      </c>
      <c r="Q108" s="12" t="s">
        <v>681</v>
      </c>
      <c r="R108" s="12"/>
      <c r="S108" s="12"/>
      <c r="T108" s="12"/>
      <c r="U108" s="12"/>
      <c r="V108" s="12"/>
      <c r="W108" s="12"/>
      <c r="X108" s="12"/>
      <c r="Y108" s="12"/>
      <c r="Z108" s="12"/>
      <c r="AA108" s="12"/>
      <c r="AB108" s="12" t="s">
        <v>28</v>
      </c>
      <c r="AC108" s="12" t="s">
        <v>17</v>
      </c>
      <c r="AD108" s="12" t="s">
        <v>25</v>
      </c>
      <c r="AE108" s="12" t="s">
        <v>1</v>
      </c>
      <c r="AF108" s="13" t="s">
        <v>680</v>
      </c>
      <c r="AG108" s="55" t="s">
        <v>679</v>
      </c>
      <c r="AH108" s="12">
        <v>0</v>
      </c>
      <c r="AI108" s="56">
        <v>0</v>
      </c>
      <c r="AJ108" s="56">
        <v>3</v>
      </c>
      <c r="AK108" s="56">
        <v>3</v>
      </c>
      <c r="AL108" s="56">
        <v>3</v>
      </c>
      <c r="AM108" s="56">
        <v>9</v>
      </c>
      <c r="AN108" s="56">
        <v>0</v>
      </c>
      <c r="AO108" s="56"/>
      <c r="AP108" s="56">
        <v>3</v>
      </c>
      <c r="AQ108" s="12"/>
      <c r="AR108" s="136"/>
      <c r="AS108" s="12"/>
      <c r="AT108" s="12"/>
      <c r="AU108" s="13"/>
      <c r="AV108" s="37"/>
      <c r="AW108" s="37"/>
      <c r="AX108" s="37">
        <v>1</v>
      </c>
      <c r="AY108" s="37"/>
      <c r="AZ108" s="56"/>
      <c r="BA108" s="13">
        <v>2</v>
      </c>
      <c r="BB108" s="130"/>
    </row>
    <row r="109" spans="1:54" ht="84.75" customHeight="1" x14ac:dyDescent="0.25">
      <c r="A109" s="47" t="s">
        <v>316</v>
      </c>
      <c r="B109" s="15" t="s">
        <v>153</v>
      </c>
      <c r="C109" s="15" t="s">
        <v>10</v>
      </c>
      <c r="D109" s="15" t="s">
        <v>542</v>
      </c>
      <c r="E109" s="15" t="s">
        <v>542</v>
      </c>
      <c r="F109" s="12" t="s">
        <v>646</v>
      </c>
      <c r="G109" s="12" t="s">
        <v>523</v>
      </c>
      <c r="H109" s="12" t="s">
        <v>321</v>
      </c>
      <c r="I109" s="12" t="s">
        <v>86</v>
      </c>
      <c r="J109" s="13" t="s">
        <v>676</v>
      </c>
      <c r="K109" s="134">
        <v>28</v>
      </c>
      <c r="L109" s="55" t="s">
        <v>678</v>
      </c>
      <c r="M109" s="12" t="s">
        <v>66</v>
      </c>
      <c r="N109" s="12"/>
      <c r="O109" s="12"/>
      <c r="P109" s="12"/>
      <c r="Q109" s="12"/>
      <c r="R109" s="12"/>
      <c r="S109" s="12"/>
      <c r="T109" s="12"/>
      <c r="U109" s="12"/>
      <c r="V109" s="12"/>
      <c r="W109" s="12"/>
      <c r="X109" s="12"/>
      <c r="Y109" s="12"/>
      <c r="Z109" s="12"/>
      <c r="AA109" s="12"/>
      <c r="AB109" s="12" t="s">
        <v>28</v>
      </c>
      <c r="AC109" s="12" t="s">
        <v>17</v>
      </c>
      <c r="AD109" s="12" t="s">
        <v>25</v>
      </c>
      <c r="AE109" s="12" t="s">
        <v>1</v>
      </c>
      <c r="AF109" s="13" t="s">
        <v>677</v>
      </c>
      <c r="AG109" s="55"/>
      <c r="AH109" s="81">
        <v>0</v>
      </c>
      <c r="AI109" s="92">
        <v>0</v>
      </c>
      <c r="AJ109" s="92">
        <v>2</v>
      </c>
      <c r="AK109" s="92">
        <v>2</v>
      </c>
      <c r="AL109" s="92">
        <v>1</v>
      </c>
      <c r="AM109" s="92">
        <v>5</v>
      </c>
      <c r="AN109" s="92">
        <v>0</v>
      </c>
      <c r="AO109" s="92"/>
      <c r="AP109" s="92">
        <v>2</v>
      </c>
      <c r="AQ109" s="12"/>
      <c r="AR109" s="136"/>
      <c r="AS109" s="12"/>
      <c r="AT109" s="12"/>
      <c r="AU109" s="13"/>
      <c r="AV109" s="37"/>
      <c r="AW109" s="37"/>
      <c r="AX109" s="37"/>
      <c r="AY109" s="37"/>
      <c r="AZ109" s="56"/>
      <c r="BA109" s="13"/>
      <c r="BB109" s="130">
        <f>AP109</f>
        <v>2</v>
      </c>
    </row>
    <row r="110" spans="1:54" ht="84.75" customHeight="1" x14ac:dyDescent="0.25">
      <c r="A110" s="15" t="s">
        <v>316</v>
      </c>
      <c r="B110" s="15" t="s">
        <v>153</v>
      </c>
      <c r="C110" s="15" t="s">
        <v>10</v>
      </c>
      <c r="D110" s="15" t="s">
        <v>542</v>
      </c>
      <c r="E110" s="15" t="s">
        <v>542</v>
      </c>
      <c r="F110" s="12" t="s">
        <v>646</v>
      </c>
      <c r="G110" s="12" t="s">
        <v>108</v>
      </c>
      <c r="H110" s="12" t="s">
        <v>321</v>
      </c>
      <c r="I110" s="12" t="s">
        <v>86</v>
      </c>
      <c r="J110" s="13" t="s">
        <v>676</v>
      </c>
      <c r="K110" s="134">
        <v>29</v>
      </c>
      <c r="L110" s="55" t="s">
        <v>675</v>
      </c>
      <c r="M110" s="12" t="s">
        <v>104</v>
      </c>
      <c r="N110" s="12"/>
      <c r="O110" s="12"/>
      <c r="P110" s="12"/>
      <c r="Q110" s="12" t="s">
        <v>674</v>
      </c>
      <c r="R110" s="12"/>
      <c r="S110" s="12"/>
      <c r="T110" s="12"/>
      <c r="U110" s="12"/>
      <c r="V110" s="12"/>
      <c r="W110" s="12"/>
      <c r="X110" s="12"/>
      <c r="Y110" s="12"/>
      <c r="Z110" s="12"/>
      <c r="AA110" s="12"/>
      <c r="AB110" s="12" t="s">
        <v>28</v>
      </c>
      <c r="AC110" s="12" t="s">
        <v>17</v>
      </c>
      <c r="AD110" s="12" t="s">
        <v>2</v>
      </c>
      <c r="AE110" s="12" t="s">
        <v>65</v>
      </c>
      <c r="AF110" s="13" t="s">
        <v>673</v>
      </c>
      <c r="AG110" s="13"/>
      <c r="AH110" s="12">
        <v>0</v>
      </c>
      <c r="AI110" s="12">
        <v>11</v>
      </c>
      <c r="AJ110" s="142">
        <v>17</v>
      </c>
      <c r="AK110" s="12">
        <v>22</v>
      </c>
      <c r="AL110" s="12">
        <v>30</v>
      </c>
      <c r="AM110" s="12">
        <v>30</v>
      </c>
      <c r="AN110" s="12">
        <v>11</v>
      </c>
      <c r="AO110" s="12"/>
      <c r="AP110" s="142">
        <v>17</v>
      </c>
      <c r="AQ110" s="12"/>
      <c r="AR110" s="20"/>
      <c r="AS110" s="12"/>
      <c r="AT110" s="12"/>
      <c r="AU110" s="13"/>
      <c r="AV110" s="37"/>
      <c r="AW110" s="37"/>
      <c r="AX110" s="37"/>
      <c r="AY110" s="37"/>
      <c r="AZ110" s="56"/>
      <c r="BA110" s="13"/>
      <c r="BB110" s="130">
        <v>17</v>
      </c>
    </row>
    <row r="111" spans="1:54" ht="84.75" customHeight="1" x14ac:dyDescent="0.25">
      <c r="A111" s="47" t="s">
        <v>316</v>
      </c>
      <c r="B111" s="15" t="s">
        <v>153</v>
      </c>
      <c r="C111" s="15" t="s">
        <v>10</v>
      </c>
      <c r="D111" s="15" t="s">
        <v>542</v>
      </c>
      <c r="E111" s="15" t="s">
        <v>542</v>
      </c>
      <c r="F111" s="12" t="s">
        <v>662</v>
      </c>
      <c r="G111" s="12" t="s">
        <v>379</v>
      </c>
      <c r="H111" s="12" t="s">
        <v>321</v>
      </c>
      <c r="I111" s="12" t="s">
        <v>387</v>
      </c>
      <c r="J111" s="13" t="s">
        <v>365</v>
      </c>
      <c r="K111" s="12">
        <v>30</v>
      </c>
      <c r="L111" s="55" t="s">
        <v>672</v>
      </c>
      <c r="M111" s="12" t="s">
        <v>66</v>
      </c>
      <c r="N111" s="12"/>
      <c r="O111" s="12"/>
      <c r="P111" s="12"/>
      <c r="Q111" s="12" t="s">
        <v>671</v>
      </c>
      <c r="R111" s="12"/>
      <c r="S111" s="12"/>
      <c r="T111" s="12"/>
      <c r="U111" s="12"/>
      <c r="V111" s="12"/>
      <c r="W111" s="12"/>
      <c r="X111" s="12"/>
      <c r="Y111" s="12"/>
      <c r="Z111" s="12"/>
      <c r="AA111" s="12"/>
      <c r="AB111" s="12" t="s">
        <v>28</v>
      </c>
      <c r="AC111" s="12" t="s">
        <v>77</v>
      </c>
      <c r="AD111" s="12" t="s">
        <v>16</v>
      </c>
      <c r="AE111" s="12" t="s">
        <v>1</v>
      </c>
      <c r="AF111" s="13" t="s">
        <v>670</v>
      </c>
      <c r="AG111" s="13" t="s">
        <v>669</v>
      </c>
      <c r="AH111" s="81">
        <v>0</v>
      </c>
      <c r="AI111" s="81">
        <v>5000</v>
      </c>
      <c r="AJ111" s="81">
        <v>10000</v>
      </c>
      <c r="AK111" s="81">
        <v>11000</v>
      </c>
      <c r="AL111" s="81">
        <v>12000</v>
      </c>
      <c r="AM111" s="81">
        <v>12000</v>
      </c>
      <c r="AN111" s="81">
        <v>9467</v>
      </c>
      <c r="AO111" s="81">
        <v>63533</v>
      </c>
      <c r="AP111" s="81">
        <v>10000</v>
      </c>
      <c r="AQ111" s="12">
        <v>0</v>
      </c>
      <c r="AR111" s="20">
        <v>1500</v>
      </c>
      <c r="AS111" s="141"/>
      <c r="AT111" s="12">
        <v>500</v>
      </c>
      <c r="AU111" s="140"/>
      <c r="AV111" s="37">
        <v>1000</v>
      </c>
      <c r="AW111" s="139"/>
      <c r="AX111" s="37">
        <v>2500</v>
      </c>
      <c r="AY111" s="37">
        <v>1500</v>
      </c>
      <c r="AZ111" s="56">
        <v>2000</v>
      </c>
      <c r="BA111" s="13">
        <v>1000</v>
      </c>
      <c r="BB111" s="138"/>
    </row>
    <row r="112" spans="1:54" ht="108" customHeight="1" x14ac:dyDescent="0.25">
      <c r="A112" s="15" t="s">
        <v>316</v>
      </c>
      <c r="B112" s="15" t="s">
        <v>153</v>
      </c>
      <c r="C112" s="15" t="s">
        <v>10</v>
      </c>
      <c r="D112" s="15" t="s">
        <v>542</v>
      </c>
      <c r="E112" s="15" t="s">
        <v>541</v>
      </c>
      <c r="F112" s="12" t="s">
        <v>662</v>
      </c>
      <c r="G112" s="12" t="s">
        <v>308</v>
      </c>
      <c r="H112" s="12" t="s">
        <v>321</v>
      </c>
      <c r="I112" s="12" t="s">
        <v>387</v>
      </c>
      <c r="J112" s="13" t="s">
        <v>386</v>
      </c>
      <c r="K112" s="12">
        <v>31</v>
      </c>
      <c r="L112" s="55" t="s">
        <v>668</v>
      </c>
      <c r="M112" s="12" t="s">
        <v>245</v>
      </c>
      <c r="N112" s="12" t="s">
        <v>39</v>
      </c>
      <c r="O112" s="12"/>
      <c r="P112" s="12"/>
      <c r="Q112" s="12"/>
      <c r="R112" s="12"/>
      <c r="S112" s="12"/>
      <c r="T112" s="12"/>
      <c r="U112" s="12"/>
      <c r="V112" s="12"/>
      <c r="W112" s="12"/>
      <c r="X112" s="12"/>
      <c r="Y112" s="12"/>
      <c r="Z112" s="12"/>
      <c r="AA112" s="12"/>
      <c r="AB112" s="12" t="s">
        <v>28</v>
      </c>
      <c r="AC112" s="12" t="s">
        <v>3</v>
      </c>
      <c r="AD112" s="12" t="s">
        <v>25</v>
      </c>
      <c r="AE112" s="12" t="s">
        <v>1</v>
      </c>
      <c r="AF112" s="13" t="s">
        <v>667</v>
      </c>
      <c r="AG112" s="55" t="s">
        <v>666</v>
      </c>
      <c r="AH112" s="12">
        <v>0</v>
      </c>
      <c r="AI112" s="56">
        <v>1500</v>
      </c>
      <c r="AJ112" s="56">
        <v>1200</v>
      </c>
      <c r="AK112" s="56">
        <v>2500</v>
      </c>
      <c r="AL112" s="56">
        <v>1500</v>
      </c>
      <c r="AM112" s="56">
        <v>6700</v>
      </c>
      <c r="AN112" s="56">
        <v>1548</v>
      </c>
      <c r="AO112" s="56">
        <v>0</v>
      </c>
      <c r="AP112" s="56">
        <v>1200</v>
      </c>
      <c r="AQ112" s="12">
        <v>0</v>
      </c>
      <c r="AR112" s="136">
        <v>0</v>
      </c>
      <c r="AS112" s="12">
        <v>0</v>
      </c>
      <c r="AT112" s="12">
        <v>100</v>
      </c>
      <c r="AU112" s="13"/>
      <c r="AV112" s="37">
        <v>400</v>
      </c>
      <c r="AW112" s="37"/>
      <c r="AX112" s="37"/>
      <c r="AY112" s="37">
        <v>400</v>
      </c>
      <c r="AZ112" s="56"/>
      <c r="BA112" s="13">
        <v>300</v>
      </c>
      <c r="BB112" s="130"/>
    </row>
    <row r="113" spans="1:54" ht="84.75" customHeight="1" x14ac:dyDescent="0.25">
      <c r="A113" s="15" t="s">
        <v>316</v>
      </c>
      <c r="B113" s="15" t="s">
        <v>153</v>
      </c>
      <c r="C113" s="15" t="s">
        <v>10</v>
      </c>
      <c r="D113" s="15" t="s">
        <v>542</v>
      </c>
      <c r="E113" s="15" t="s">
        <v>542</v>
      </c>
      <c r="F113" s="12" t="s">
        <v>299</v>
      </c>
      <c r="G113" s="12" t="s">
        <v>308</v>
      </c>
      <c r="H113" s="12" t="s">
        <v>321</v>
      </c>
      <c r="I113" s="12" t="s">
        <v>665</v>
      </c>
      <c r="J113" s="12" t="s">
        <v>312</v>
      </c>
      <c r="K113" s="12">
        <v>32</v>
      </c>
      <c r="L113" s="55" t="s">
        <v>664</v>
      </c>
      <c r="M113" s="12" t="s">
        <v>66</v>
      </c>
      <c r="N113" s="12"/>
      <c r="O113" s="12"/>
      <c r="P113" s="12"/>
      <c r="Q113" s="12" t="s">
        <v>117</v>
      </c>
      <c r="R113" s="12"/>
      <c r="S113" s="12"/>
      <c r="T113" s="12"/>
      <c r="U113" s="12"/>
      <c r="V113" s="12"/>
      <c r="W113" s="12"/>
      <c r="X113" s="12" t="s">
        <v>39</v>
      </c>
      <c r="Y113" s="12"/>
      <c r="Z113" s="12"/>
      <c r="AA113" s="12"/>
      <c r="AB113" s="12" t="s">
        <v>74</v>
      </c>
      <c r="AC113" s="12" t="s">
        <v>3</v>
      </c>
      <c r="AD113" s="12" t="s">
        <v>16</v>
      </c>
      <c r="AE113" s="12" t="s">
        <v>1</v>
      </c>
      <c r="AF113" s="13" t="s">
        <v>663</v>
      </c>
      <c r="AG113" s="13" t="s">
        <v>444</v>
      </c>
      <c r="AH113" s="81">
        <v>55</v>
      </c>
      <c r="AI113" s="81">
        <v>55</v>
      </c>
      <c r="AJ113" s="81">
        <v>55</v>
      </c>
      <c r="AK113" s="81">
        <v>70</v>
      </c>
      <c r="AL113" s="81">
        <v>70</v>
      </c>
      <c r="AM113" s="81">
        <v>70</v>
      </c>
      <c r="AN113" s="81">
        <v>55</v>
      </c>
      <c r="AO113" s="81">
        <v>0</v>
      </c>
      <c r="AP113" s="81">
        <v>55</v>
      </c>
      <c r="AQ113" s="12"/>
      <c r="AR113" s="20"/>
      <c r="AS113" s="12">
        <v>55</v>
      </c>
      <c r="AT113" s="12"/>
      <c r="AU113" s="13"/>
      <c r="AV113" s="37"/>
      <c r="AW113" s="37"/>
      <c r="AX113" s="37"/>
      <c r="AY113" s="37"/>
      <c r="AZ113" s="56"/>
      <c r="BA113" s="13"/>
      <c r="BB113" s="130"/>
    </row>
    <row r="114" spans="1:54" ht="84.75" customHeight="1" x14ac:dyDescent="0.25">
      <c r="A114" s="15" t="s">
        <v>316</v>
      </c>
      <c r="B114" s="15" t="s">
        <v>153</v>
      </c>
      <c r="C114" s="15" t="s">
        <v>10</v>
      </c>
      <c r="D114" s="15" t="s">
        <v>542</v>
      </c>
      <c r="E114" s="15" t="s">
        <v>541</v>
      </c>
      <c r="F114" s="12" t="s">
        <v>662</v>
      </c>
      <c r="G114" s="12" t="s">
        <v>308</v>
      </c>
      <c r="H114" s="12" t="s">
        <v>321</v>
      </c>
      <c r="I114" s="12" t="s">
        <v>387</v>
      </c>
      <c r="J114" s="13" t="s">
        <v>661</v>
      </c>
      <c r="K114" s="12">
        <v>33</v>
      </c>
      <c r="L114" s="55" t="s">
        <v>660</v>
      </c>
      <c r="M114" s="12" t="s">
        <v>66</v>
      </c>
      <c r="N114" s="12" t="s">
        <v>39</v>
      </c>
      <c r="O114" s="12"/>
      <c r="P114" s="12"/>
      <c r="Q114" s="12"/>
      <c r="R114" s="12"/>
      <c r="S114" s="12"/>
      <c r="T114" s="12"/>
      <c r="U114" s="12"/>
      <c r="V114" s="12"/>
      <c r="W114" s="12"/>
      <c r="X114" s="12"/>
      <c r="Y114" s="12"/>
      <c r="Z114" s="12"/>
      <c r="AA114" s="12"/>
      <c r="AB114" s="12" t="s">
        <v>28</v>
      </c>
      <c r="AC114" s="12" t="s">
        <v>3</v>
      </c>
      <c r="AD114" s="12" t="s">
        <v>16</v>
      </c>
      <c r="AE114" s="12" t="s">
        <v>1</v>
      </c>
      <c r="AF114" s="13" t="s">
        <v>659</v>
      </c>
      <c r="AG114" s="13" t="s">
        <v>658</v>
      </c>
      <c r="AH114" s="12">
        <v>129</v>
      </c>
      <c r="AI114" s="12">
        <v>129</v>
      </c>
      <c r="AJ114" s="12">
        <v>129</v>
      </c>
      <c r="AK114" s="12">
        <v>129</v>
      </c>
      <c r="AL114" s="12">
        <v>129</v>
      </c>
      <c r="AM114" s="12">
        <v>129</v>
      </c>
      <c r="AN114" s="12">
        <v>64</v>
      </c>
      <c r="AO114" s="12">
        <v>65</v>
      </c>
      <c r="AP114" s="12">
        <v>129</v>
      </c>
      <c r="AQ114" s="12"/>
      <c r="AR114" s="20"/>
      <c r="AS114" s="12">
        <v>32</v>
      </c>
      <c r="AT114" s="12"/>
      <c r="AU114" s="13"/>
      <c r="AV114" s="37">
        <v>33</v>
      </c>
      <c r="AW114" s="37"/>
      <c r="AX114" s="37"/>
      <c r="AY114" s="37">
        <v>35</v>
      </c>
      <c r="AZ114" s="56"/>
      <c r="BA114" s="13"/>
      <c r="BB114" s="130">
        <v>29</v>
      </c>
    </row>
    <row r="115" spans="1:54" ht="84.75" customHeight="1" x14ac:dyDescent="0.25">
      <c r="A115" s="15" t="s">
        <v>316</v>
      </c>
      <c r="B115" s="15" t="s">
        <v>153</v>
      </c>
      <c r="C115" s="15" t="s">
        <v>10</v>
      </c>
      <c r="D115" s="15" t="s">
        <v>542</v>
      </c>
      <c r="E115" s="15" t="s">
        <v>541</v>
      </c>
      <c r="F115" s="12" t="s">
        <v>652</v>
      </c>
      <c r="G115" s="12" t="s">
        <v>308</v>
      </c>
      <c r="H115" s="12" t="s">
        <v>321</v>
      </c>
      <c r="I115" s="12" t="s">
        <v>651</v>
      </c>
      <c r="J115" s="13" t="s">
        <v>312</v>
      </c>
      <c r="K115" s="12">
        <v>34</v>
      </c>
      <c r="L115" s="55" t="s">
        <v>657</v>
      </c>
      <c r="M115" s="12" t="s">
        <v>104</v>
      </c>
      <c r="N115" s="12"/>
      <c r="O115" s="12"/>
      <c r="P115" s="12"/>
      <c r="Q115" s="12"/>
      <c r="R115" s="12"/>
      <c r="S115" s="12"/>
      <c r="T115" s="12"/>
      <c r="U115" s="12"/>
      <c r="V115" s="12"/>
      <c r="W115" s="12"/>
      <c r="X115" s="12"/>
      <c r="Y115" s="12"/>
      <c r="Z115" s="12"/>
      <c r="AA115" s="12"/>
      <c r="AB115" s="12" t="s">
        <v>78</v>
      </c>
      <c r="AC115" s="12" t="s">
        <v>17</v>
      </c>
      <c r="AD115" s="12" t="s">
        <v>16</v>
      </c>
      <c r="AE115" s="12" t="s">
        <v>65</v>
      </c>
      <c r="AF115" s="13" t="s">
        <v>656</v>
      </c>
      <c r="AG115" s="13" t="s">
        <v>655</v>
      </c>
      <c r="AH115" s="81">
        <v>5</v>
      </c>
      <c r="AI115" s="81">
        <v>10</v>
      </c>
      <c r="AJ115" s="81">
        <v>80</v>
      </c>
      <c r="AK115" s="81"/>
      <c r="AL115" s="81"/>
      <c r="AM115" s="81">
        <v>80</v>
      </c>
      <c r="AN115" s="81">
        <v>10</v>
      </c>
      <c r="AO115" s="81"/>
      <c r="AP115" s="81">
        <v>80</v>
      </c>
      <c r="AQ115" s="12"/>
      <c r="AR115" s="20"/>
      <c r="AS115" s="12"/>
      <c r="AT115" s="12"/>
      <c r="AU115" s="13"/>
      <c r="AV115" s="37"/>
      <c r="AW115" s="37"/>
      <c r="AX115" s="37"/>
      <c r="AY115" s="37"/>
      <c r="AZ115" s="56"/>
      <c r="BA115" s="13"/>
      <c r="BB115" s="130">
        <v>80</v>
      </c>
    </row>
    <row r="116" spans="1:54" ht="84.75" customHeight="1" x14ac:dyDescent="0.25">
      <c r="A116" s="15" t="s">
        <v>316</v>
      </c>
      <c r="B116" s="15" t="s">
        <v>153</v>
      </c>
      <c r="C116" s="15" t="s">
        <v>10</v>
      </c>
      <c r="D116" s="15" t="s">
        <v>542</v>
      </c>
      <c r="E116" s="15" t="s">
        <v>542</v>
      </c>
      <c r="F116" s="12" t="s">
        <v>652</v>
      </c>
      <c r="G116" s="12" t="s">
        <v>308</v>
      </c>
      <c r="H116" s="12" t="s">
        <v>321</v>
      </c>
      <c r="I116" s="12"/>
      <c r="J116" s="13"/>
      <c r="K116" s="12">
        <v>506</v>
      </c>
      <c r="L116" s="55" t="s">
        <v>654</v>
      </c>
      <c r="M116" s="12" t="s">
        <v>104</v>
      </c>
      <c r="N116" s="12"/>
      <c r="O116" s="12"/>
      <c r="P116" s="12"/>
      <c r="Q116" s="12"/>
      <c r="R116" s="12"/>
      <c r="S116" s="12"/>
      <c r="T116" s="12"/>
      <c r="U116" s="12"/>
      <c r="V116" s="12"/>
      <c r="W116" s="12"/>
      <c r="X116" s="12"/>
      <c r="Y116" s="12"/>
      <c r="Z116" s="12"/>
      <c r="AA116" s="12"/>
      <c r="AB116" s="12"/>
      <c r="AC116" s="12" t="s">
        <v>17</v>
      </c>
      <c r="AD116" s="12" t="s">
        <v>2</v>
      </c>
      <c r="AE116" s="12" t="s">
        <v>65</v>
      </c>
      <c r="AF116" s="13" t="s">
        <v>653</v>
      </c>
      <c r="AG116" s="13"/>
      <c r="AH116" s="12"/>
      <c r="AI116" s="12"/>
      <c r="AJ116" s="49"/>
      <c r="AK116" s="12"/>
      <c r="AL116" s="12"/>
      <c r="AM116" s="12"/>
      <c r="AN116" s="12"/>
      <c r="AO116" s="12"/>
      <c r="AP116" s="49">
        <v>0</v>
      </c>
      <c r="AQ116" s="12"/>
      <c r="AR116" s="42"/>
      <c r="AS116" s="12"/>
      <c r="AT116" s="12"/>
      <c r="AU116" s="13"/>
      <c r="AV116" s="37"/>
      <c r="AW116" s="37"/>
      <c r="AX116" s="37"/>
      <c r="AY116" s="37"/>
      <c r="AZ116" s="56"/>
      <c r="BA116" s="13"/>
      <c r="BB116" s="130"/>
    </row>
    <row r="117" spans="1:54" ht="84.75" customHeight="1" x14ac:dyDescent="0.25">
      <c r="A117" s="15" t="s">
        <v>316</v>
      </c>
      <c r="B117" s="15" t="s">
        <v>153</v>
      </c>
      <c r="C117" s="15" t="s">
        <v>10</v>
      </c>
      <c r="D117" s="15" t="s">
        <v>542</v>
      </c>
      <c r="E117" s="15" t="s">
        <v>541</v>
      </c>
      <c r="F117" s="12" t="s">
        <v>652</v>
      </c>
      <c r="G117" s="12" t="s">
        <v>308</v>
      </c>
      <c r="H117" s="12" t="s">
        <v>321</v>
      </c>
      <c r="I117" s="12" t="s">
        <v>651</v>
      </c>
      <c r="J117" s="13" t="s">
        <v>650</v>
      </c>
      <c r="K117" s="12">
        <v>35</v>
      </c>
      <c r="L117" s="55" t="s">
        <v>649</v>
      </c>
      <c r="M117" s="12" t="s">
        <v>40</v>
      </c>
      <c r="N117" s="12"/>
      <c r="O117" s="12" t="s">
        <v>39</v>
      </c>
      <c r="P117" s="12"/>
      <c r="Q117" s="12"/>
      <c r="R117" s="12"/>
      <c r="S117" s="12"/>
      <c r="T117" s="12"/>
      <c r="U117" s="12"/>
      <c r="V117" s="12"/>
      <c r="W117" s="12"/>
      <c r="X117" s="12"/>
      <c r="Y117" s="12"/>
      <c r="Z117" s="12"/>
      <c r="AA117" s="12"/>
      <c r="AB117" s="12" t="s">
        <v>28</v>
      </c>
      <c r="AC117" s="12" t="s">
        <v>3</v>
      </c>
      <c r="AD117" s="12" t="s">
        <v>25</v>
      </c>
      <c r="AE117" s="12" t="s">
        <v>65</v>
      </c>
      <c r="AF117" s="13" t="s">
        <v>648</v>
      </c>
      <c r="AG117" s="55" t="s">
        <v>647</v>
      </c>
      <c r="AH117" s="81">
        <v>0</v>
      </c>
      <c r="AI117" s="92">
        <v>22</v>
      </c>
      <c r="AJ117" s="92">
        <v>38</v>
      </c>
      <c r="AK117" s="92">
        <v>30</v>
      </c>
      <c r="AL117" s="92">
        <v>10</v>
      </c>
      <c r="AM117" s="92">
        <v>100</v>
      </c>
      <c r="AN117" s="92">
        <v>22</v>
      </c>
      <c r="AO117" s="92">
        <v>0</v>
      </c>
      <c r="AP117" s="92">
        <v>38</v>
      </c>
      <c r="AQ117" s="12"/>
      <c r="AR117" s="136"/>
      <c r="AS117" s="12">
        <v>20</v>
      </c>
      <c r="AT117" s="12"/>
      <c r="AU117" s="13"/>
      <c r="AV117" s="37">
        <v>5</v>
      </c>
      <c r="AW117" s="37"/>
      <c r="AX117" s="37"/>
      <c r="AY117" s="37">
        <v>13</v>
      </c>
      <c r="AZ117" s="56"/>
      <c r="BA117" s="13"/>
      <c r="BB117" s="130"/>
    </row>
    <row r="118" spans="1:54" ht="84.75" customHeight="1" x14ac:dyDescent="0.25">
      <c r="A118" s="15" t="s">
        <v>316</v>
      </c>
      <c r="B118" s="15" t="s">
        <v>153</v>
      </c>
      <c r="C118" s="15" t="s">
        <v>10</v>
      </c>
      <c r="D118" s="15" t="s">
        <v>542</v>
      </c>
      <c r="E118" s="15" t="s">
        <v>542</v>
      </c>
      <c r="F118" s="12" t="s">
        <v>646</v>
      </c>
      <c r="G118" s="12" t="s">
        <v>523</v>
      </c>
      <c r="H118" s="12" t="s">
        <v>321</v>
      </c>
      <c r="I118" s="12" t="s">
        <v>86</v>
      </c>
      <c r="J118" s="13" t="s">
        <v>645</v>
      </c>
      <c r="K118" s="12">
        <v>36</v>
      </c>
      <c r="L118" s="55" t="s">
        <v>644</v>
      </c>
      <c r="M118" s="12" t="s">
        <v>66</v>
      </c>
      <c r="N118" s="12"/>
      <c r="O118" s="12">
        <v>3931</v>
      </c>
      <c r="P118" s="12"/>
      <c r="Q118" s="12"/>
      <c r="R118" s="12"/>
      <c r="S118" s="12"/>
      <c r="T118" s="12"/>
      <c r="U118" s="12"/>
      <c r="V118" s="12"/>
      <c r="W118" s="12"/>
      <c r="X118" s="12"/>
      <c r="Y118" s="12"/>
      <c r="Z118" s="12"/>
      <c r="AA118" s="12"/>
      <c r="AB118" s="12" t="s">
        <v>28</v>
      </c>
      <c r="AC118" s="12" t="s">
        <v>17</v>
      </c>
      <c r="AD118" s="12" t="s">
        <v>25</v>
      </c>
      <c r="AE118" s="12" t="s">
        <v>1</v>
      </c>
      <c r="AF118" s="13" t="s">
        <v>643</v>
      </c>
      <c r="AG118" s="55"/>
      <c r="AH118" s="12">
        <v>0</v>
      </c>
      <c r="AI118" s="56">
        <v>2800</v>
      </c>
      <c r="AJ118" s="56">
        <v>5000</v>
      </c>
      <c r="AK118" s="56">
        <v>0</v>
      </c>
      <c r="AL118" s="56">
        <v>2800</v>
      </c>
      <c r="AM118" s="56">
        <v>10600</v>
      </c>
      <c r="AN118" s="56"/>
      <c r="AO118" s="56"/>
      <c r="AP118" s="56">
        <v>5000</v>
      </c>
      <c r="AQ118" s="12"/>
      <c r="AR118" s="136"/>
      <c r="AS118" s="12"/>
      <c r="AT118" s="12"/>
      <c r="AU118" s="13"/>
      <c r="AV118" s="37"/>
      <c r="AW118" s="37"/>
      <c r="AX118" s="37"/>
      <c r="AY118" s="37"/>
      <c r="AZ118" s="56"/>
      <c r="BA118" s="13"/>
      <c r="BB118" s="130">
        <f>AP118</f>
        <v>5000</v>
      </c>
    </row>
    <row r="119" spans="1:54" ht="84.75" customHeight="1" x14ac:dyDescent="0.25">
      <c r="A119" s="15" t="s">
        <v>316</v>
      </c>
      <c r="B119" s="15" t="s">
        <v>153</v>
      </c>
      <c r="C119" s="15" t="s">
        <v>10</v>
      </c>
      <c r="D119" s="15" t="s">
        <v>542</v>
      </c>
      <c r="E119" s="15" t="s">
        <v>570</v>
      </c>
      <c r="F119" s="12" t="s">
        <v>314</v>
      </c>
      <c r="G119" s="12" t="s">
        <v>108</v>
      </c>
      <c r="H119" s="12" t="s">
        <v>639</v>
      </c>
      <c r="I119" s="12" t="s">
        <v>106</v>
      </c>
      <c r="J119" s="13" t="s">
        <v>365</v>
      </c>
      <c r="K119" s="12">
        <v>37</v>
      </c>
      <c r="L119" s="55" t="s">
        <v>642</v>
      </c>
      <c r="M119" s="12" t="s">
        <v>40</v>
      </c>
      <c r="N119" s="12"/>
      <c r="O119" s="12" t="s">
        <v>39</v>
      </c>
      <c r="P119" s="12" t="s">
        <v>39</v>
      </c>
      <c r="Q119" s="12" t="s">
        <v>500</v>
      </c>
      <c r="R119" s="12" t="s">
        <v>39</v>
      </c>
      <c r="S119" s="12"/>
      <c r="T119" s="12"/>
      <c r="U119" s="12"/>
      <c r="V119" s="12"/>
      <c r="W119" s="12"/>
      <c r="X119" s="12"/>
      <c r="Y119" s="12"/>
      <c r="Z119" s="12"/>
      <c r="AA119" s="12"/>
      <c r="AB119" s="12" t="s">
        <v>28</v>
      </c>
      <c r="AC119" s="12" t="s">
        <v>17</v>
      </c>
      <c r="AD119" s="12" t="s">
        <v>25</v>
      </c>
      <c r="AE119" s="12" t="s">
        <v>65</v>
      </c>
      <c r="AF119" s="13" t="s">
        <v>641</v>
      </c>
      <c r="AG119" s="55" t="s">
        <v>640</v>
      </c>
      <c r="AH119" s="81">
        <v>0</v>
      </c>
      <c r="AI119" s="92">
        <v>0</v>
      </c>
      <c r="AJ119" s="92">
        <v>2</v>
      </c>
      <c r="AK119" s="92">
        <v>0</v>
      </c>
      <c r="AL119" s="92">
        <v>1</v>
      </c>
      <c r="AM119" s="92">
        <v>3</v>
      </c>
      <c r="AN119" s="92">
        <v>0</v>
      </c>
      <c r="AO119" s="92"/>
      <c r="AP119" s="92">
        <v>2</v>
      </c>
      <c r="AQ119" s="12"/>
      <c r="AR119" s="136"/>
      <c r="AS119" s="12"/>
      <c r="AT119" s="12"/>
      <c r="AU119" s="13"/>
      <c r="AV119" s="37"/>
      <c r="AW119" s="37"/>
      <c r="AX119" s="37"/>
      <c r="AY119" s="37"/>
      <c r="AZ119" s="56"/>
      <c r="BA119" s="13"/>
      <c r="BB119" s="130">
        <v>2</v>
      </c>
    </row>
    <row r="120" spans="1:54" ht="84.75" customHeight="1" x14ac:dyDescent="0.25">
      <c r="A120" s="15" t="s">
        <v>316</v>
      </c>
      <c r="B120" s="15" t="s">
        <v>153</v>
      </c>
      <c r="C120" s="15" t="s">
        <v>10</v>
      </c>
      <c r="D120" s="15" t="s">
        <v>542</v>
      </c>
      <c r="E120" s="15" t="s">
        <v>570</v>
      </c>
      <c r="F120" s="12" t="s">
        <v>299</v>
      </c>
      <c r="G120" s="12" t="s">
        <v>449</v>
      </c>
      <c r="H120" s="12" t="s">
        <v>639</v>
      </c>
      <c r="I120" s="12" t="s">
        <v>106</v>
      </c>
      <c r="J120" s="13" t="s">
        <v>638</v>
      </c>
      <c r="K120" s="134">
        <v>38</v>
      </c>
      <c r="L120" s="55" t="s">
        <v>637</v>
      </c>
      <c r="M120" s="12" t="s">
        <v>125</v>
      </c>
      <c r="N120" s="12" t="s">
        <v>39</v>
      </c>
      <c r="O120" s="12"/>
      <c r="P120" s="12"/>
      <c r="Q120" s="12"/>
      <c r="R120" s="12"/>
      <c r="S120" s="12"/>
      <c r="T120" s="12"/>
      <c r="U120" s="12"/>
      <c r="V120" s="12"/>
      <c r="W120" s="12"/>
      <c r="X120" s="12"/>
      <c r="Y120" s="12"/>
      <c r="Z120" s="12"/>
      <c r="AA120" s="12"/>
      <c r="AB120" s="12" t="s">
        <v>78</v>
      </c>
      <c r="AC120" s="12" t="s">
        <v>17</v>
      </c>
      <c r="AD120" s="12" t="s">
        <v>16</v>
      </c>
      <c r="AE120" s="12" t="s">
        <v>65</v>
      </c>
      <c r="AF120" s="13" t="s">
        <v>636</v>
      </c>
      <c r="AG120" s="13"/>
      <c r="AH120" s="12">
        <v>4.75</v>
      </c>
      <c r="AI120" s="12">
        <v>6.25</v>
      </c>
      <c r="AJ120" s="12">
        <v>8.5</v>
      </c>
      <c r="AK120" s="12">
        <v>8.5</v>
      </c>
      <c r="AL120" s="12">
        <v>10</v>
      </c>
      <c r="AM120" s="12">
        <v>10</v>
      </c>
      <c r="AN120" s="12">
        <v>2.9</v>
      </c>
      <c r="AO120" s="12">
        <v>3.35</v>
      </c>
      <c r="AP120" s="12">
        <v>8.5</v>
      </c>
      <c r="AQ120" s="12"/>
      <c r="AR120" s="20"/>
      <c r="AS120" s="12"/>
      <c r="AT120" s="12"/>
      <c r="AU120" s="13"/>
      <c r="AV120" s="37"/>
      <c r="AW120" s="37"/>
      <c r="AX120" s="37"/>
      <c r="AY120" s="37"/>
      <c r="AZ120" s="56"/>
      <c r="BA120" s="13"/>
      <c r="BB120" s="130">
        <f>AP120</f>
        <v>8.5</v>
      </c>
    </row>
    <row r="121" spans="1:54" ht="84.75" customHeight="1" x14ac:dyDescent="0.25">
      <c r="A121" s="15" t="s">
        <v>316</v>
      </c>
      <c r="B121" s="15" t="s">
        <v>153</v>
      </c>
      <c r="C121" s="15" t="s">
        <v>10</v>
      </c>
      <c r="D121" s="15" t="s">
        <v>542</v>
      </c>
      <c r="E121" s="15" t="s">
        <v>541</v>
      </c>
      <c r="F121" s="12" t="s">
        <v>314</v>
      </c>
      <c r="G121" s="12" t="s">
        <v>308</v>
      </c>
      <c r="H121" s="12" t="s">
        <v>169</v>
      </c>
      <c r="I121" s="12" t="s">
        <v>101</v>
      </c>
      <c r="J121" s="13" t="s">
        <v>312</v>
      </c>
      <c r="K121" s="12">
        <v>39</v>
      </c>
      <c r="L121" s="55" t="s">
        <v>635</v>
      </c>
      <c r="M121" s="12" t="s">
        <v>40</v>
      </c>
      <c r="N121" s="12"/>
      <c r="O121" s="12">
        <v>3944</v>
      </c>
      <c r="P121" s="12" t="s">
        <v>634</v>
      </c>
      <c r="Q121" s="12" t="s">
        <v>633</v>
      </c>
      <c r="R121" s="12"/>
      <c r="S121" s="12"/>
      <c r="T121" s="12"/>
      <c r="U121" s="12"/>
      <c r="V121" s="12"/>
      <c r="W121" s="12"/>
      <c r="X121" s="12"/>
      <c r="Y121" s="12"/>
      <c r="Z121" s="12"/>
      <c r="AA121" s="12"/>
      <c r="AB121" s="12" t="s">
        <v>28</v>
      </c>
      <c r="AC121" s="12" t="s">
        <v>17</v>
      </c>
      <c r="AD121" s="12" t="s">
        <v>25</v>
      </c>
      <c r="AE121" s="12" t="s">
        <v>1</v>
      </c>
      <c r="AF121" s="13" t="s">
        <v>632</v>
      </c>
      <c r="AG121" s="55" t="s">
        <v>631</v>
      </c>
      <c r="AH121" s="81">
        <v>0</v>
      </c>
      <c r="AI121" s="92">
        <v>0</v>
      </c>
      <c r="AJ121" s="92">
        <v>2</v>
      </c>
      <c r="AK121" s="92">
        <v>2</v>
      </c>
      <c r="AL121" s="92">
        <v>2</v>
      </c>
      <c r="AM121" s="92">
        <v>6</v>
      </c>
      <c r="AN121" s="92">
        <v>0</v>
      </c>
      <c r="AO121" s="92"/>
      <c r="AP121" s="92">
        <v>2</v>
      </c>
      <c r="AQ121" s="12"/>
      <c r="AR121" s="136"/>
      <c r="AS121" s="12"/>
      <c r="AT121" s="12"/>
      <c r="AU121" s="13"/>
      <c r="AV121" s="37"/>
      <c r="AW121" s="37"/>
      <c r="AX121" s="37"/>
      <c r="AY121" s="37"/>
      <c r="AZ121" s="56"/>
      <c r="BA121" s="13">
        <v>2</v>
      </c>
      <c r="BB121" s="130"/>
    </row>
    <row r="122" spans="1:54" ht="84.75" customHeight="1" x14ac:dyDescent="0.25">
      <c r="A122" s="15" t="s">
        <v>316</v>
      </c>
      <c r="B122" s="15" t="s">
        <v>153</v>
      </c>
      <c r="C122" s="15" t="s">
        <v>10</v>
      </c>
      <c r="D122" s="15" t="s">
        <v>542</v>
      </c>
      <c r="E122" s="15" t="s">
        <v>541</v>
      </c>
      <c r="F122" s="12" t="s">
        <v>314</v>
      </c>
      <c r="G122" s="12" t="s">
        <v>308</v>
      </c>
      <c r="H122" s="12" t="s">
        <v>169</v>
      </c>
      <c r="I122" s="12" t="s">
        <v>86</v>
      </c>
      <c r="J122" s="13" t="s">
        <v>93</v>
      </c>
      <c r="K122" s="12">
        <v>40</v>
      </c>
      <c r="L122" s="55" t="s">
        <v>630</v>
      </c>
      <c r="M122" s="12" t="s">
        <v>91</v>
      </c>
      <c r="N122" s="12" t="s">
        <v>39</v>
      </c>
      <c r="O122" s="12"/>
      <c r="P122" s="12"/>
      <c r="Q122" s="12" t="s">
        <v>500</v>
      </c>
      <c r="R122" s="12" t="s">
        <v>629</v>
      </c>
      <c r="S122" s="12"/>
      <c r="T122" s="12"/>
      <c r="U122" s="12"/>
      <c r="V122" s="12"/>
      <c r="W122" s="12"/>
      <c r="X122" s="12"/>
      <c r="Y122" s="12"/>
      <c r="Z122" s="12"/>
      <c r="AA122" s="12"/>
      <c r="AB122" s="12" t="s">
        <v>28</v>
      </c>
      <c r="AC122" s="12" t="s">
        <v>17</v>
      </c>
      <c r="AD122" s="12" t="s">
        <v>2</v>
      </c>
      <c r="AE122" s="12" t="s">
        <v>65</v>
      </c>
      <c r="AF122" s="13" t="s">
        <v>628</v>
      </c>
      <c r="AG122" s="13"/>
      <c r="AH122" s="12">
        <v>0</v>
      </c>
      <c r="AI122" s="12">
        <v>8</v>
      </c>
      <c r="AJ122" s="12">
        <v>40</v>
      </c>
      <c r="AK122" s="12">
        <v>65</v>
      </c>
      <c r="AL122" s="12">
        <v>100</v>
      </c>
      <c r="AM122" s="12">
        <v>100</v>
      </c>
      <c r="AN122" s="12">
        <v>8</v>
      </c>
      <c r="AO122" s="12">
        <v>0</v>
      </c>
      <c r="AP122" s="12">
        <v>40</v>
      </c>
      <c r="AQ122" s="12"/>
      <c r="AR122" s="20"/>
      <c r="AS122" s="12"/>
      <c r="AT122" s="12"/>
      <c r="AU122" s="13"/>
      <c r="AV122" s="37"/>
      <c r="AW122" s="37"/>
      <c r="AX122" s="37"/>
      <c r="AY122" s="37"/>
      <c r="AZ122" s="56"/>
      <c r="BA122" s="13"/>
      <c r="BB122" s="130">
        <v>40</v>
      </c>
    </row>
    <row r="123" spans="1:54" ht="84.75" customHeight="1" x14ac:dyDescent="0.25">
      <c r="A123" s="15" t="s">
        <v>316</v>
      </c>
      <c r="B123" s="15" t="s">
        <v>153</v>
      </c>
      <c r="C123" s="15" t="s">
        <v>10</v>
      </c>
      <c r="D123" s="15" t="s">
        <v>542</v>
      </c>
      <c r="E123" s="15" t="s">
        <v>541</v>
      </c>
      <c r="F123" s="12" t="s">
        <v>314</v>
      </c>
      <c r="G123" s="12" t="s">
        <v>308</v>
      </c>
      <c r="H123" s="12" t="s">
        <v>87</v>
      </c>
      <c r="I123" s="12" t="s">
        <v>86</v>
      </c>
      <c r="J123" s="13" t="s">
        <v>93</v>
      </c>
      <c r="K123" s="12">
        <v>41</v>
      </c>
      <c r="L123" s="55" t="s">
        <v>627</v>
      </c>
      <c r="M123" s="12" t="s">
        <v>91</v>
      </c>
      <c r="N123" s="12" t="s">
        <v>39</v>
      </c>
      <c r="O123" s="12"/>
      <c r="P123" s="12"/>
      <c r="Q123" s="12" t="s">
        <v>626</v>
      </c>
      <c r="R123" s="12" t="s">
        <v>625</v>
      </c>
      <c r="S123" s="12"/>
      <c r="T123" s="12"/>
      <c r="U123" s="12"/>
      <c r="V123" s="12"/>
      <c r="W123" s="12"/>
      <c r="X123" s="12"/>
      <c r="Y123" s="12"/>
      <c r="Z123" s="12"/>
      <c r="AA123" s="12"/>
      <c r="AB123" s="12" t="s">
        <v>28</v>
      </c>
      <c r="AC123" s="12" t="s">
        <v>17</v>
      </c>
      <c r="AD123" s="12" t="s">
        <v>2</v>
      </c>
      <c r="AE123" s="12" t="s">
        <v>65</v>
      </c>
      <c r="AF123" s="13" t="s">
        <v>624</v>
      </c>
      <c r="AG123" s="13"/>
      <c r="AH123" s="81">
        <v>0</v>
      </c>
      <c r="AI123" s="81">
        <v>0</v>
      </c>
      <c r="AJ123" s="49">
        <v>0</v>
      </c>
      <c r="AK123" s="81">
        <v>1</v>
      </c>
      <c r="AL123" s="81">
        <v>0</v>
      </c>
      <c r="AM123" s="81">
        <v>1</v>
      </c>
      <c r="AN123" s="81">
        <v>0</v>
      </c>
      <c r="AO123" s="81">
        <v>0</v>
      </c>
      <c r="AP123" s="49">
        <v>0</v>
      </c>
      <c r="AQ123" s="12"/>
      <c r="AR123" s="20"/>
      <c r="AS123" s="12"/>
      <c r="AT123" s="12"/>
      <c r="AU123" s="13"/>
      <c r="AV123" s="37"/>
      <c r="AW123" s="37"/>
      <c r="AX123" s="37"/>
      <c r="AY123" s="37"/>
      <c r="AZ123" s="56"/>
      <c r="BA123" s="13"/>
      <c r="BB123" s="130"/>
    </row>
    <row r="124" spans="1:54" ht="84.75" customHeight="1" x14ac:dyDescent="0.25">
      <c r="A124" s="15" t="s">
        <v>316</v>
      </c>
      <c r="B124" s="15" t="s">
        <v>153</v>
      </c>
      <c r="C124" s="15" t="s">
        <v>10</v>
      </c>
      <c r="D124" s="15" t="s">
        <v>542</v>
      </c>
      <c r="E124" s="15" t="s">
        <v>541</v>
      </c>
      <c r="F124" s="12" t="s">
        <v>314</v>
      </c>
      <c r="G124" s="12" t="s">
        <v>308</v>
      </c>
      <c r="H124" s="12" t="s">
        <v>87</v>
      </c>
      <c r="I124" s="12" t="s">
        <v>86</v>
      </c>
      <c r="J124" s="13" t="s">
        <v>93</v>
      </c>
      <c r="K124" s="12">
        <v>42</v>
      </c>
      <c r="L124" s="55" t="s">
        <v>623</v>
      </c>
      <c r="M124" s="12" t="s">
        <v>91</v>
      </c>
      <c r="N124" s="12" t="s">
        <v>39</v>
      </c>
      <c r="O124" s="12"/>
      <c r="P124" s="12"/>
      <c r="Q124" s="12"/>
      <c r="R124" s="12" t="s">
        <v>622</v>
      </c>
      <c r="S124" s="12"/>
      <c r="T124" s="12"/>
      <c r="U124" s="12"/>
      <c r="V124" s="12"/>
      <c r="W124" s="12"/>
      <c r="X124" s="12"/>
      <c r="Y124" s="12"/>
      <c r="Z124" s="12"/>
      <c r="AA124" s="12"/>
      <c r="AB124" s="12" t="s">
        <v>28</v>
      </c>
      <c r="AC124" s="12" t="s">
        <v>17</v>
      </c>
      <c r="AD124" s="12" t="s">
        <v>25</v>
      </c>
      <c r="AE124" s="12" t="s">
        <v>65</v>
      </c>
      <c r="AF124" s="24" t="s">
        <v>621</v>
      </c>
      <c r="AG124" s="55"/>
      <c r="AH124" s="12">
        <v>0</v>
      </c>
      <c r="AI124" s="56">
        <v>0</v>
      </c>
      <c r="AJ124" s="49">
        <v>0</v>
      </c>
      <c r="AK124" s="56">
        <v>0</v>
      </c>
      <c r="AL124" s="56">
        <v>1</v>
      </c>
      <c r="AM124" s="56">
        <v>1</v>
      </c>
      <c r="AN124" s="56">
        <v>0</v>
      </c>
      <c r="AO124" s="56">
        <v>0</v>
      </c>
      <c r="AP124" s="49">
        <v>0</v>
      </c>
      <c r="AQ124" s="12"/>
      <c r="AR124" s="136"/>
      <c r="AS124" s="12"/>
      <c r="AT124" s="12"/>
      <c r="AU124" s="13"/>
      <c r="AV124" s="37"/>
      <c r="AW124" s="37"/>
      <c r="AX124" s="37"/>
      <c r="AY124" s="37"/>
      <c r="AZ124" s="56"/>
      <c r="BA124" s="13"/>
      <c r="BB124" s="130"/>
    </row>
    <row r="125" spans="1:54" ht="84.75" customHeight="1" x14ac:dyDescent="0.25">
      <c r="A125" s="15" t="s">
        <v>316</v>
      </c>
      <c r="B125" s="15" t="s">
        <v>153</v>
      </c>
      <c r="C125" s="15" t="s">
        <v>10</v>
      </c>
      <c r="D125" s="15" t="s">
        <v>542</v>
      </c>
      <c r="E125" s="15" t="s">
        <v>541</v>
      </c>
      <c r="F125" s="12" t="s">
        <v>314</v>
      </c>
      <c r="G125" s="12" t="s">
        <v>308</v>
      </c>
      <c r="H125" s="12" t="s">
        <v>87</v>
      </c>
      <c r="I125" s="12" t="s">
        <v>86</v>
      </c>
      <c r="J125" s="13" t="s">
        <v>93</v>
      </c>
      <c r="K125" s="12">
        <v>43</v>
      </c>
      <c r="L125" s="55" t="s">
        <v>620</v>
      </c>
      <c r="M125" s="12" t="s">
        <v>91</v>
      </c>
      <c r="N125" s="12"/>
      <c r="O125" s="12"/>
      <c r="P125" s="12"/>
      <c r="Q125" s="12"/>
      <c r="R125" s="12" t="s">
        <v>619</v>
      </c>
      <c r="S125" s="12"/>
      <c r="T125" s="12"/>
      <c r="U125" s="12"/>
      <c r="V125" s="12"/>
      <c r="W125" s="12"/>
      <c r="X125" s="12"/>
      <c r="Y125" s="12"/>
      <c r="Z125" s="12"/>
      <c r="AA125" s="12"/>
      <c r="AB125" s="12" t="s">
        <v>4</v>
      </c>
      <c r="AC125" s="12" t="s">
        <v>17</v>
      </c>
      <c r="AD125" s="12" t="s">
        <v>2</v>
      </c>
      <c r="AE125" s="12" t="s">
        <v>65</v>
      </c>
      <c r="AF125" s="13" t="s">
        <v>618</v>
      </c>
      <c r="AG125" s="13"/>
      <c r="AH125" s="81">
        <v>0</v>
      </c>
      <c r="AI125" s="81">
        <v>0</v>
      </c>
      <c r="AJ125" s="49">
        <v>0</v>
      </c>
      <c r="AK125" s="81">
        <v>1</v>
      </c>
      <c r="AL125" s="81">
        <v>0</v>
      </c>
      <c r="AM125" s="81">
        <v>1</v>
      </c>
      <c r="AN125" s="81">
        <v>0</v>
      </c>
      <c r="AO125" s="81">
        <v>0</v>
      </c>
      <c r="AP125" s="49">
        <v>0</v>
      </c>
      <c r="AQ125" s="12"/>
      <c r="AR125" s="20"/>
      <c r="AS125" s="12"/>
      <c r="AT125" s="12"/>
      <c r="AU125" s="13"/>
      <c r="AV125" s="37"/>
      <c r="AW125" s="37"/>
      <c r="AX125" s="37"/>
      <c r="AY125" s="37"/>
      <c r="AZ125" s="56"/>
      <c r="BA125" s="13"/>
      <c r="BB125" s="130"/>
    </row>
    <row r="126" spans="1:54" ht="84.75" customHeight="1" x14ac:dyDescent="0.25">
      <c r="A126" s="15" t="s">
        <v>316</v>
      </c>
      <c r="B126" s="15" t="s">
        <v>153</v>
      </c>
      <c r="C126" s="15" t="s">
        <v>10</v>
      </c>
      <c r="D126" s="15" t="s">
        <v>542</v>
      </c>
      <c r="E126" s="15" t="s">
        <v>541</v>
      </c>
      <c r="F126" s="12" t="s">
        <v>314</v>
      </c>
      <c r="G126" s="12" t="s">
        <v>308</v>
      </c>
      <c r="H126" s="12" t="s">
        <v>87</v>
      </c>
      <c r="I126" s="12" t="s">
        <v>86</v>
      </c>
      <c r="J126" s="13" t="s">
        <v>93</v>
      </c>
      <c r="K126" s="12">
        <v>44</v>
      </c>
      <c r="L126" s="55" t="s">
        <v>617</v>
      </c>
      <c r="M126" s="12" t="s">
        <v>91</v>
      </c>
      <c r="N126" s="12" t="s">
        <v>39</v>
      </c>
      <c r="O126" s="12"/>
      <c r="P126" s="12"/>
      <c r="Q126" s="12"/>
      <c r="R126" s="12" t="s">
        <v>612</v>
      </c>
      <c r="S126" s="12"/>
      <c r="T126" s="12"/>
      <c r="U126" s="12"/>
      <c r="V126" s="12"/>
      <c r="W126" s="12"/>
      <c r="X126" s="12"/>
      <c r="Y126" s="12"/>
      <c r="Z126" s="12"/>
      <c r="AA126" s="12"/>
      <c r="AB126" s="12" t="s">
        <v>28</v>
      </c>
      <c r="AC126" s="12" t="s">
        <v>17</v>
      </c>
      <c r="AD126" s="12" t="s">
        <v>2</v>
      </c>
      <c r="AE126" s="12" t="s">
        <v>1</v>
      </c>
      <c r="AF126" s="13" t="s">
        <v>616</v>
      </c>
      <c r="AG126" s="13"/>
      <c r="AH126" s="12">
        <v>0</v>
      </c>
      <c r="AI126" s="12">
        <v>0</v>
      </c>
      <c r="AJ126" s="49">
        <v>0</v>
      </c>
      <c r="AK126" s="12">
        <v>0</v>
      </c>
      <c r="AL126" s="12">
        <v>1</v>
      </c>
      <c r="AM126" s="12">
        <v>1</v>
      </c>
      <c r="AN126" s="12">
        <v>0</v>
      </c>
      <c r="AO126" s="12">
        <v>0</v>
      </c>
      <c r="AP126" s="49">
        <v>0</v>
      </c>
      <c r="AQ126" s="12"/>
      <c r="AR126" s="20"/>
      <c r="AS126" s="12"/>
      <c r="AT126" s="12"/>
      <c r="AU126" s="13"/>
      <c r="AV126" s="37"/>
      <c r="AW126" s="37"/>
      <c r="AX126" s="37"/>
      <c r="AY126" s="37"/>
      <c r="AZ126" s="56"/>
      <c r="BA126" s="13"/>
      <c r="BB126" s="130"/>
    </row>
    <row r="127" spans="1:54" ht="84.75" customHeight="1" x14ac:dyDescent="0.25">
      <c r="A127" s="15" t="s">
        <v>316</v>
      </c>
      <c r="B127" s="15" t="s">
        <v>153</v>
      </c>
      <c r="C127" s="15" t="s">
        <v>10</v>
      </c>
      <c r="D127" s="15" t="s">
        <v>542</v>
      </c>
      <c r="E127" s="15" t="s">
        <v>541</v>
      </c>
      <c r="F127" s="12" t="s">
        <v>314</v>
      </c>
      <c r="G127" s="12" t="s">
        <v>308</v>
      </c>
      <c r="H127" s="12" t="s">
        <v>87</v>
      </c>
      <c r="I127" s="12" t="s">
        <v>86</v>
      </c>
      <c r="J127" s="13" t="s">
        <v>93</v>
      </c>
      <c r="K127" s="12">
        <v>45</v>
      </c>
      <c r="L127" s="55" t="s">
        <v>615</v>
      </c>
      <c r="M127" s="12" t="s">
        <v>91</v>
      </c>
      <c r="N127" s="12" t="s">
        <v>39</v>
      </c>
      <c r="O127" s="12"/>
      <c r="P127" s="12"/>
      <c r="Q127" s="12"/>
      <c r="R127" s="12" t="s">
        <v>612</v>
      </c>
      <c r="S127" s="12"/>
      <c r="T127" s="12"/>
      <c r="U127" s="12"/>
      <c r="V127" s="12"/>
      <c r="W127" s="12"/>
      <c r="X127" s="12"/>
      <c r="Y127" s="12"/>
      <c r="Z127" s="12"/>
      <c r="AA127" s="12"/>
      <c r="AB127" s="12" t="s">
        <v>28</v>
      </c>
      <c r="AC127" s="12" t="s">
        <v>17</v>
      </c>
      <c r="AD127" s="12" t="s">
        <v>2</v>
      </c>
      <c r="AE127" s="12" t="s">
        <v>65</v>
      </c>
      <c r="AF127" s="13" t="s">
        <v>614</v>
      </c>
      <c r="AG127" s="13"/>
      <c r="AH127" s="81">
        <v>0</v>
      </c>
      <c r="AI127" s="81">
        <v>0</v>
      </c>
      <c r="AJ127" s="49">
        <v>0</v>
      </c>
      <c r="AK127" s="81">
        <v>0</v>
      </c>
      <c r="AL127" s="81">
        <v>1</v>
      </c>
      <c r="AM127" s="81">
        <v>1</v>
      </c>
      <c r="AN127" s="81">
        <v>0</v>
      </c>
      <c r="AO127" s="81">
        <v>0</v>
      </c>
      <c r="AP127" s="49">
        <v>0</v>
      </c>
      <c r="AQ127" s="12"/>
      <c r="AR127" s="20"/>
      <c r="AS127" s="12"/>
      <c r="AT127" s="12"/>
      <c r="AU127" s="13"/>
      <c r="AV127" s="37"/>
      <c r="AW127" s="37"/>
      <c r="AX127" s="37"/>
      <c r="AY127" s="37"/>
      <c r="AZ127" s="56"/>
      <c r="BA127" s="13"/>
      <c r="BB127" s="130"/>
    </row>
    <row r="128" spans="1:54" ht="84.75" customHeight="1" x14ac:dyDescent="0.25">
      <c r="A128" s="15" t="s">
        <v>316</v>
      </c>
      <c r="B128" s="15" t="s">
        <v>153</v>
      </c>
      <c r="C128" s="15" t="s">
        <v>10</v>
      </c>
      <c r="D128" s="15" t="s">
        <v>542</v>
      </c>
      <c r="E128" s="15" t="s">
        <v>541</v>
      </c>
      <c r="F128" s="12" t="s">
        <v>314</v>
      </c>
      <c r="G128" s="12" t="s">
        <v>308</v>
      </c>
      <c r="H128" s="12" t="s">
        <v>87</v>
      </c>
      <c r="I128" s="12" t="s">
        <v>86</v>
      </c>
      <c r="J128" s="13" t="s">
        <v>93</v>
      </c>
      <c r="K128" s="12">
        <v>46</v>
      </c>
      <c r="L128" s="55" t="s">
        <v>613</v>
      </c>
      <c r="M128" s="12" t="s">
        <v>91</v>
      </c>
      <c r="N128" s="12" t="s">
        <v>39</v>
      </c>
      <c r="O128" s="12"/>
      <c r="P128" s="12"/>
      <c r="Q128" s="12"/>
      <c r="R128" s="12" t="s">
        <v>612</v>
      </c>
      <c r="S128" s="12"/>
      <c r="T128" s="12"/>
      <c r="U128" s="12"/>
      <c r="V128" s="12"/>
      <c r="W128" s="12"/>
      <c r="X128" s="12"/>
      <c r="Y128" s="12"/>
      <c r="Z128" s="12"/>
      <c r="AA128" s="12"/>
      <c r="AB128" s="12" t="s">
        <v>28</v>
      </c>
      <c r="AC128" s="12" t="s">
        <v>17</v>
      </c>
      <c r="AD128" s="12" t="s">
        <v>25</v>
      </c>
      <c r="AE128" s="12" t="s">
        <v>65</v>
      </c>
      <c r="AF128" s="13" t="s">
        <v>611</v>
      </c>
      <c r="AG128" s="55"/>
      <c r="AH128" s="12">
        <v>0</v>
      </c>
      <c r="AI128" s="56">
        <v>0</v>
      </c>
      <c r="AJ128" s="49">
        <v>0</v>
      </c>
      <c r="AK128" s="56">
        <v>0</v>
      </c>
      <c r="AL128" s="56">
        <v>1</v>
      </c>
      <c r="AM128" s="56">
        <v>1</v>
      </c>
      <c r="AN128" s="56">
        <v>0</v>
      </c>
      <c r="AO128" s="56">
        <v>0</v>
      </c>
      <c r="AP128" s="49">
        <v>0</v>
      </c>
      <c r="AQ128" s="12"/>
      <c r="AR128" s="136"/>
      <c r="AS128" s="12"/>
      <c r="AT128" s="12"/>
      <c r="AU128" s="13"/>
      <c r="AV128" s="37"/>
      <c r="AW128" s="37"/>
      <c r="AX128" s="37"/>
      <c r="AY128" s="37"/>
      <c r="AZ128" s="56"/>
      <c r="BA128" s="13"/>
      <c r="BB128" s="130"/>
    </row>
    <row r="129" spans="1:54" ht="84.75" customHeight="1" x14ac:dyDescent="0.25">
      <c r="A129" s="15" t="s">
        <v>316</v>
      </c>
      <c r="B129" s="15" t="s">
        <v>153</v>
      </c>
      <c r="C129" s="15" t="s">
        <v>10</v>
      </c>
      <c r="D129" s="15" t="s">
        <v>542</v>
      </c>
      <c r="E129" s="15" t="s">
        <v>541</v>
      </c>
      <c r="F129" s="12" t="s">
        <v>314</v>
      </c>
      <c r="G129" s="12" t="s">
        <v>308</v>
      </c>
      <c r="H129" s="12" t="s">
        <v>169</v>
      </c>
      <c r="I129" s="12" t="s">
        <v>101</v>
      </c>
      <c r="J129" s="13" t="s">
        <v>610</v>
      </c>
      <c r="K129" s="12">
        <v>47</v>
      </c>
      <c r="L129" s="55" t="s">
        <v>609</v>
      </c>
      <c r="M129" s="12" t="s">
        <v>40</v>
      </c>
      <c r="N129" s="12" t="s">
        <v>39</v>
      </c>
      <c r="O129" s="12"/>
      <c r="P129" s="12" t="s">
        <v>39</v>
      </c>
      <c r="Q129" s="12" t="s">
        <v>39</v>
      </c>
      <c r="R129" s="12" t="s">
        <v>39</v>
      </c>
      <c r="S129" s="12"/>
      <c r="T129" s="12"/>
      <c r="U129" s="12"/>
      <c r="V129" s="12"/>
      <c r="W129" s="12"/>
      <c r="X129" s="12" t="s">
        <v>39</v>
      </c>
      <c r="Y129" s="12"/>
      <c r="Z129" s="12"/>
      <c r="AA129" s="12"/>
      <c r="AB129" s="12" t="s">
        <v>28</v>
      </c>
      <c r="AC129" s="12" t="s">
        <v>17</v>
      </c>
      <c r="AD129" s="12" t="s">
        <v>25</v>
      </c>
      <c r="AE129" s="12" t="s">
        <v>1</v>
      </c>
      <c r="AF129" s="13" t="s">
        <v>608</v>
      </c>
      <c r="AG129" s="55" t="s">
        <v>607</v>
      </c>
      <c r="AH129" s="81">
        <v>0</v>
      </c>
      <c r="AI129" s="92">
        <v>3</v>
      </c>
      <c r="AJ129" s="92">
        <v>10</v>
      </c>
      <c r="AK129" s="92">
        <v>25</v>
      </c>
      <c r="AL129" s="92">
        <v>25</v>
      </c>
      <c r="AM129" s="92">
        <v>25</v>
      </c>
      <c r="AN129" s="92">
        <v>3</v>
      </c>
      <c r="AO129" s="92"/>
      <c r="AP129" s="92">
        <v>10</v>
      </c>
      <c r="AQ129" s="12"/>
      <c r="AR129" s="136"/>
      <c r="AS129" s="12">
        <v>0</v>
      </c>
      <c r="AT129" s="12"/>
      <c r="AU129" s="13"/>
      <c r="AV129" s="37">
        <v>0</v>
      </c>
      <c r="AW129" s="37"/>
      <c r="AX129" s="37"/>
      <c r="AY129" s="37">
        <v>0</v>
      </c>
      <c r="AZ129" s="56"/>
      <c r="BA129" s="13"/>
      <c r="BB129" s="130">
        <v>10</v>
      </c>
    </row>
    <row r="130" spans="1:54" ht="84.75" customHeight="1" x14ac:dyDescent="0.25">
      <c r="A130" s="15" t="s">
        <v>316</v>
      </c>
      <c r="B130" s="15" t="s">
        <v>153</v>
      </c>
      <c r="C130" s="15" t="s">
        <v>10</v>
      </c>
      <c r="D130" s="15" t="s">
        <v>542</v>
      </c>
      <c r="E130" s="15" t="s">
        <v>541</v>
      </c>
      <c r="F130" s="12" t="s">
        <v>299</v>
      </c>
      <c r="G130" s="12" t="s">
        <v>308</v>
      </c>
      <c r="H130" s="12" t="s">
        <v>169</v>
      </c>
      <c r="I130" s="12" t="s">
        <v>606</v>
      </c>
      <c r="J130" s="13" t="s">
        <v>398</v>
      </c>
      <c r="K130" s="12">
        <v>48</v>
      </c>
      <c r="L130" s="55" t="s">
        <v>605</v>
      </c>
      <c r="M130" s="12" t="s">
        <v>40</v>
      </c>
      <c r="N130" s="12" t="s">
        <v>39</v>
      </c>
      <c r="O130" s="12"/>
      <c r="P130" s="12"/>
      <c r="Q130" s="12" t="s">
        <v>39</v>
      </c>
      <c r="R130" s="12"/>
      <c r="S130" s="12"/>
      <c r="T130" s="12"/>
      <c r="U130" s="12"/>
      <c r="V130" s="12"/>
      <c r="W130" s="12"/>
      <c r="X130" s="12"/>
      <c r="Y130" s="12"/>
      <c r="Z130" s="12"/>
      <c r="AA130" s="12"/>
      <c r="AB130" s="12" t="s">
        <v>74</v>
      </c>
      <c r="AC130" s="12" t="s">
        <v>3</v>
      </c>
      <c r="AD130" s="12" t="s">
        <v>146</v>
      </c>
      <c r="AE130" s="12" t="s">
        <v>65</v>
      </c>
      <c r="AF130" s="13" t="s">
        <v>604</v>
      </c>
      <c r="AG130" s="13" t="s">
        <v>603</v>
      </c>
      <c r="AH130" s="12">
        <v>0</v>
      </c>
      <c r="AI130" s="12">
        <v>0</v>
      </c>
      <c r="AJ130" s="12">
        <v>96</v>
      </c>
      <c r="AK130" s="12">
        <v>96</v>
      </c>
      <c r="AL130" s="12">
        <v>96</v>
      </c>
      <c r="AM130" s="12">
        <v>96</v>
      </c>
      <c r="AN130" s="12">
        <v>0</v>
      </c>
      <c r="AO130" s="12"/>
      <c r="AP130" s="12">
        <v>96</v>
      </c>
      <c r="AQ130" s="12"/>
      <c r="AR130" s="20"/>
      <c r="AS130" s="12">
        <v>0</v>
      </c>
      <c r="AT130" s="12"/>
      <c r="AU130" s="12"/>
      <c r="AV130" s="37">
        <v>16</v>
      </c>
      <c r="AW130" s="37"/>
      <c r="AX130" s="37"/>
      <c r="AY130" s="37">
        <v>40</v>
      </c>
      <c r="AZ130" s="56"/>
      <c r="BA130" s="13"/>
      <c r="BB130" s="130">
        <v>40</v>
      </c>
    </row>
    <row r="131" spans="1:54" ht="84.75" customHeight="1" x14ac:dyDescent="0.25">
      <c r="A131" s="15" t="s">
        <v>316</v>
      </c>
      <c r="B131" s="15" t="s">
        <v>153</v>
      </c>
      <c r="C131" s="15" t="s">
        <v>10</v>
      </c>
      <c r="D131" s="15" t="s">
        <v>542</v>
      </c>
      <c r="E131" s="15" t="s">
        <v>541</v>
      </c>
      <c r="F131" s="12" t="s">
        <v>299</v>
      </c>
      <c r="G131" s="12" t="s">
        <v>308</v>
      </c>
      <c r="H131" s="12" t="s">
        <v>169</v>
      </c>
      <c r="I131" s="113" t="s">
        <v>448</v>
      </c>
      <c r="J131" s="13" t="s">
        <v>312</v>
      </c>
      <c r="K131" s="12">
        <v>49</v>
      </c>
      <c r="L131" s="55" t="s">
        <v>602</v>
      </c>
      <c r="M131" s="12" t="s">
        <v>66</v>
      </c>
      <c r="N131" s="12"/>
      <c r="O131" s="12"/>
      <c r="P131" s="12"/>
      <c r="Q131" s="12"/>
      <c r="R131" s="12"/>
      <c r="S131" s="12"/>
      <c r="T131" s="12"/>
      <c r="U131" s="12"/>
      <c r="V131" s="12"/>
      <c r="W131" s="12"/>
      <c r="X131" s="12"/>
      <c r="Y131" s="12"/>
      <c r="Z131" s="12"/>
      <c r="AA131" s="12"/>
      <c r="AB131" s="12" t="s">
        <v>74</v>
      </c>
      <c r="AC131" s="12" t="s">
        <v>3</v>
      </c>
      <c r="AD131" s="12" t="s">
        <v>146</v>
      </c>
      <c r="AE131" s="12" t="s">
        <v>1</v>
      </c>
      <c r="AF131" s="13" t="s">
        <v>601</v>
      </c>
      <c r="AG131" s="13" t="s">
        <v>600</v>
      </c>
      <c r="AH131" s="81">
        <v>96</v>
      </c>
      <c r="AI131" s="81">
        <v>0</v>
      </c>
      <c r="AJ131" s="81">
        <v>96</v>
      </c>
      <c r="AK131" s="81">
        <v>96</v>
      </c>
      <c r="AL131" s="81">
        <v>96</v>
      </c>
      <c r="AM131" s="81">
        <v>96</v>
      </c>
      <c r="AN131" s="81">
        <v>0</v>
      </c>
      <c r="AO131" s="81">
        <v>0</v>
      </c>
      <c r="AP131" s="81">
        <v>96</v>
      </c>
      <c r="AQ131" s="12"/>
      <c r="AR131" s="20"/>
      <c r="AS131" s="12">
        <v>22</v>
      </c>
      <c r="AT131" s="12"/>
      <c r="AU131" s="12"/>
      <c r="AV131" s="37">
        <v>52</v>
      </c>
      <c r="AW131" s="37"/>
      <c r="AX131" s="37"/>
      <c r="AY131" s="37">
        <v>22</v>
      </c>
      <c r="AZ131" s="56"/>
      <c r="BA131" s="13"/>
      <c r="BB131" s="130"/>
    </row>
    <row r="132" spans="1:54" ht="84.75" customHeight="1" x14ac:dyDescent="0.25">
      <c r="A132" s="15" t="s">
        <v>316</v>
      </c>
      <c r="B132" s="15" t="s">
        <v>153</v>
      </c>
      <c r="C132" s="15" t="s">
        <v>10</v>
      </c>
      <c r="D132" s="15" t="s">
        <v>542</v>
      </c>
      <c r="E132" s="15" t="s">
        <v>542</v>
      </c>
      <c r="F132" s="12" t="s">
        <v>299</v>
      </c>
      <c r="G132" s="12" t="s">
        <v>308</v>
      </c>
      <c r="H132" s="12" t="s">
        <v>169</v>
      </c>
      <c r="I132" s="113" t="s">
        <v>448</v>
      </c>
      <c r="J132" s="13" t="s">
        <v>312</v>
      </c>
      <c r="K132" s="12">
        <v>50</v>
      </c>
      <c r="L132" s="55" t="s">
        <v>599</v>
      </c>
      <c r="M132" s="12" t="s">
        <v>66</v>
      </c>
      <c r="N132" s="12"/>
      <c r="O132" s="12"/>
      <c r="P132" s="12"/>
      <c r="Q132" s="12"/>
      <c r="R132" s="12"/>
      <c r="S132" s="12"/>
      <c r="T132" s="12"/>
      <c r="U132" s="12"/>
      <c r="V132" s="12"/>
      <c r="W132" s="12"/>
      <c r="X132" s="12"/>
      <c r="Y132" s="12"/>
      <c r="Z132" s="12"/>
      <c r="AA132" s="12"/>
      <c r="AB132" s="12" t="s">
        <v>74</v>
      </c>
      <c r="AC132" s="12" t="s">
        <v>3</v>
      </c>
      <c r="AD132" s="12" t="s">
        <v>25</v>
      </c>
      <c r="AE132" s="12" t="s">
        <v>1</v>
      </c>
      <c r="AF132" s="13" t="s">
        <v>598</v>
      </c>
      <c r="AG132" s="55" t="s">
        <v>597</v>
      </c>
      <c r="AH132" s="12">
        <v>0</v>
      </c>
      <c r="AI132" s="56">
        <v>89</v>
      </c>
      <c r="AJ132" s="56">
        <v>96</v>
      </c>
      <c r="AK132" s="56">
        <v>96</v>
      </c>
      <c r="AL132" s="56">
        <v>96</v>
      </c>
      <c r="AM132" s="56">
        <v>96</v>
      </c>
      <c r="AN132" s="56">
        <v>89</v>
      </c>
      <c r="AO132" s="56">
        <v>0</v>
      </c>
      <c r="AP132" s="56">
        <v>96</v>
      </c>
      <c r="AQ132" s="12"/>
      <c r="AR132" s="136"/>
      <c r="AS132" s="12">
        <v>0</v>
      </c>
      <c r="AT132" s="12"/>
      <c r="AU132" s="13"/>
      <c r="AV132" s="37">
        <v>32</v>
      </c>
      <c r="AW132" s="37"/>
      <c r="AX132" s="37"/>
      <c r="AY132" s="37">
        <v>32</v>
      </c>
      <c r="AZ132" s="56"/>
      <c r="BA132" s="13"/>
      <c r="BB132" s="130">
        <v>32</v>
      </c>
    </row>
    <row r="133" spans="1:54" ht="84.75" customHeight="1" x14ac:dyDescent="0.25">
      <c r="A133" s="15" t="s">
        <v>316</v>
      </c>
      <c r="B133" s="15" t="s">
        <v>153</v>
      </c>
      <c r="C133" s="15" t="s">
        <v>10</v>
      </c>
      <c r="D133" s="15" t="s">
        <v>542</v>
      </c>
      <c r="E133" s="15" t="s">
        <v>542</v>
      </c>
      <c r="F133" s="12" t="s">
        <v>478</v>
      </c>
      <c r="G133" s="12" t="s">
        <v>308</v>
      </c>
      <c r="H133" s="113" t="s">
        <v>321</v>
      </c>
      <c r="I133" s="113" t="s">
        <v>448</v>
      </c>
      <c r="J133" s="13" t="s">
        <v>312</v>
      </c>
      <c r="K133" s="12">
        <v>51</v>
      </c>
      <c r="L133" s="55" t="s">
        <v>596</v>
      </c>
      <c r="M133" s="12" t="s">
        <v>66</v>
      </c>
      <c r="N133" s="12"/>
      <c r="O133" s="12"/>
      <c r="P133" s="12"/>
      <c r="Q133" s="12"/>
      <c r="R133" s="12"/>
      <c r="S133" s="12"/>
      <c r="T133" s="12"/>
      <c r="U133" s="12"/>
      <c r="V133" s="12"/>
      <c r="W133" s="12"/>
      <c r="X133" s="12"/>
      <c r="Y133" s="12"/>
      <c r="Z133" s="12"/>
      <c r="AA133" s="12"/>
      <c r="AB133" s="12" t="s">
        <v>28</v>
      </c>
      <c r="AC133" s="12" t="s">
        <v>3</v>
      </c>
      <c r="AD133" s="12" t="s">
        <v>25</v>
      </c>
      <c r="AE133" s="12" t="s">
        <v>65</v>
      </c>
      <c r="AF133" s="13" t="s">
        <v>595</v>
      </c>
      <c r="AG133" s="55" t="s">
        <v>594</v>
      </c>
      <c r="AH133" s="81"/>
      <c r="AI133" s="92">
        <v>0</v>
      </c>
      <c r="AJ133" s="92">
        <v>50</v>
      </c>
      <c r="AK133" s="92">
        <v>100</v>
      </c>
      <c r="AL133" s="92"/>
      <c r="AM133" s="92">
        <v>100</v>
      </c>
      <c r="AN133" s="92">
        <v>20</v>
      </c>
      <c r="AO133" s="92">
        <v>0</v>
      </c>
      <c r="AP133" s="92">
        <v>50</v>
      </c>
      <c r="AQ133" s="12"/>
      <c r="AR133" s="136"/>
      <c r="AS133" s="12">
        <v>10</v>
      </c>
      <c r="AT133" s="12"/>
      <c r="AU133" s="13"/>
      <c r="AV133" s="37">
        <v>10</v>
      </c>
      <c r="AW133" s="37"/>
      <c r="AX133" s="37"/>
      <c r="AY133" s="37">
        <v>20</v>
      </c>
      <c r="AZ133" s="56"/>
      <c r="BA133" s="13"/>
      <c r="BB133" s="130">
        <v>10</v>
      </c>
    </row>
    <row r="134" spans="1:54" ht="84.75" customHeight="1" x14ac:dyDescent="0.25">
      <c r="A134" s="15" t="s">
        <v>316</v>
      </c>
      <c r="B134" s="15" t="s">
        <v>153</v>
      </c>
      <c r="C134" s="15" t="s">
        <v>10</v>
      </c>
      <c r="D134" s="15" t="s">
        <v>542</v>
      </c>
      <c r="E134" s="15" t="s">
        <v>541</v>
      </c>
      <c r="F134" s="12" t="s">
        <v>314</v>
      </c>
      <c r="G134" s="12" t="s">
        <v>547</v>
      </c>
      <c r="H134" s="135" t="s">
        <v>169</v>
      </c>
      <c r="I134" s="12" t="s">
        <v>101</v>
      </c>
      <c r="J134" s="13" t="s">
        <v>312</v>
      </c>
      <c r="K134" s="134">
        <v>479</v>
      </c>
      <c r="L134" s="55" t="s">
        <v>593</v>
      </c>
      <c r="M134" s="12" t="s">
        <v>301</v>
      </c>
      <c r="N134" s="12"/>
      <c r="O134" s="12"/>
      <c r="P134" s="12" t="s">
        <v>39</v>
      </c>
      <c r="Q134" s="12"/>
      <c r="R134" s="12"/>
      <c r="S134" s="12"/>
      <c r="T134" s="12"/>
      <c r="U134" s="12"/>
      <c r="V134" s="12"/>
      <c r="W134" s="12"/>
      <c r="X134" s="12"/>
      <c r="Y134" s="12"/>
      <c r="Z134" s="12"/>
      <c r="AA134" s="12"/>
      <c r="AB134" s="12" t="s">
        <v>28</v>
      </c>
      <c r="AC134" s="12" t="s">
        <v>17</v>
      </c>
      <c r="AD134" s="12" t="s">
        <v>16</v>
      </c>
      <c r="AE134" s="12" t="s">
        <v>1</v>
      </c>
      <c r="AF134" s="13" t="s">
        <v>592</v>
      </c>
      <c r="AG134" s="13"/>
      <c r="AH134" s="12">
        <v>0</v>
      </c>
      <c r="AI134" s="48">
        <v>7</v>
      </c>
      <c r="AJ134" s="12">
        <v>60</v>
      </c>
      <c r="AK134" s="12">
        <v>60</v>
      </c>
      <c r="AL134" s="12">
        <v>60</v>
      </c>
      <c r="AM134" s="12">
        <v>60</v>
      </c>
      <c r="AN134" s="12"/>
      <c r="AO134" s="12"/>
      <c r="AP134" s="12">
        <v>60</v>
      </c>
      <c r="AQ134" s="12"/>
      <c r="AR134" s="20"/>
      <c r="AS134" s="12"/>
      <c r="AT134" s="12"/>
      <c r="AU134" s="13"/>
      <c r="AV134" s="37"/>
      <c r="AW134" s="37"/>
      <c r="AX134" s="37"/>
      <c r="AY134" s="37"/>
      <c r="AZ134" s="56"/>
      <c r="BA134" s="13"/>
      <c r="BB134" s="130">
        <f>AP134</f>
        <v>60</v>
      </c>
    </row>
    <row r="135" spans="1:54" ht="84.75" customHeight="1" x14ac:dyDescent="0.25">
      <c r="A135" s="15" t="s">
        <v>316</v>
      </c>
      <c r="B135" s="15" t="s">
        <v>153</v>
      </c>
      <c r="C135" s="15" t="s">
        <v>10</v>
      </c>
      <c r="D135" s="15" t="s">
        <v>542</v>
      </c>
      <c r="E135" s="15" t="s">
        <v>570</v>
      </c>
      <c r="F135" s="12" t="s">
        <v>314</v>
      </c>
      <c r="G135" s="12" t="s">
        <v>547</v>
      </c>
      <c r="H135" s="135" t="s">
        <v>169</v>
      </c>
      <c r="I135" s="12" t="s">
        <v>101</v>
      </c>
      <c r="J135" s="13" t="s">
        <v>312</v>
      </c>
      <c r="K135" s="12">
        <v>480</v>
      </c>
      <c r="L135" s="55" t="s">
        <v>591</v>
      </c>
      <c r="M135" s="12" t="s">
        <v>301</v>
      </c>
      <c r="N135" s="12"/>
      <c r="O135" s="12"/>
      <c r="P135" s="12" t="s">
        <v>39</v>
      </c>
      <c r="Q135" s="12"/>
      <c r="R135" s="12"/>
      <c r="S135" s="12"/>
      <c r="T135" s="12"/>
      <c r="U135" s="12"/>
      <c r="V135" s="12"/>
      <c r="W135" s="12"/>
      <c r="X135" s="12"/>
      <c r="Y135" s="12"/>
      <c r="Z135" s="12"/>
      <c r="AA135" s="12"/>
      <c r="AB135" s="12" t="s">
        <v>4</v>
      </c>
      <c r="AC135" s="12" t="s">
        <v>3</v>
      </c>
      <c r="AD135" s="12" t="s">
        <v>25</v>
      </c>
      <c r="AE135" s="12" t="s">
        <v>1</v>
      </c>
      <c r="AF135" s="13" t="s">
        <v>590</v>
      </c>
      <c r="AG135" s="55"/>
      <c r="AH135" s="81">
        <v>0</v>
      </c>
      <c r="AI135" s="137">
        <v>5</v>
      </c>
      <c r="AJ135" s="92">
        <v>5</v>
      </c>
      <c r="AK135" s="92">
        <v>5</v>
      </c>
      <c r="AL135" s="92">
        <v>5</v>
      </c>
      <c r="AM135" s="92">
        <v>20</v>
      </c>
      <c r="AN135" s="92"/>
      <c r="AO135" s="92"/>
      <c r="AP135" s="92">
        <v>5</v>
      </c>
      <c r="AQ135" s="12"/>
      <c r="AR135" s="136"/>
      <c r="AS135" s="12"/>
      <c r="AT135" s="12"/>
      <c r="AU135" s="13"/>
      <c r="AV135" s="37"/>
      <c r="AW135" s="37"/>
      <c r="AX135" s="37"/>
      <c r="AY135" s="37"/>
      <c r="AZ135" s="56"/>
      <c r="BA135" s="13">
        <v>2</v>
      </c>
      <c r="BB135" s="130"/>
    </row>
    <row r="136" spans="1:54" ht="84.75" customHeight="1" x14ac:dyDescent="0.25">
      <c r="A136" s="15" t="s">
        <v>316</v>
      </c>
      <c r="B136" s="15" t="s">
        <v>153</v>
      </c>
      <c r="C136" s="15" t="s">
        <v>10</v>
      </c>
      <c r="D136" s="15" t="s">
        <v>542</v>
      </c>
      <c r="E136" s="15" t="s">
        <v>541</v>
      </c>
      <c r="F136" s="12" t="s">
        <v>314</v>
      </c>
      <c r="G136" s="12" t="s">
        <v>547</v>
      </c>
      <c r="H136" s="135" t="s">
        <v>169</v>
      </c>
      <c r="I136" s="12" t="s">
        <v>101</v>
      </c>
      <c r="J136" s="13" t="s">
        <v>312</v>
      </c>
      <c r="K136" s="134">
        <v>481</v>
      </c>
      <c r="L136" s="55" t="s">
        <v>589</v>
      </c>
      <c r="M136" s="12" t="s">
        <v>301</v>
      </c>
      <c r="N136" s="12"/>
      <c r="O136" s="12"/>
      <c r="P136" s="12" t="s">
        <v>39</v>
      </c>
      <c r="Q136" s="12"/>
      <c r="R136" s="12"/>
      <c r="S136" s="12"/>
      <c r="T136" s="12"/>
      <c r="U136" s="12"/>
      <c r="V136" s="12"/>
      <c r="W136" s="12"/>
      <c r="X136" s="12"/>
      <c r="Y136" s="12"/>
      <c r="Z136" s="12"/>
      <c r="AA136" s="12"/>
      <c r="AB136" s="12" t="s">
        <v>4</v>
      </c>
      <c r="AC136" s="12" t="s">
        <v>17</v>
      </c>
      <c r="AD136" s="12" t="s">
        <v>2</v>
      </c>
      <c r="AE136" s="12" t="s">
        <v>20</v>
      </c>
      <c r="AF136" s="13" t="s">
        <v>588</v>
      </c>
      <c r="AG136" s="13"/>
      <c r="AH136" s="12">
        <v>0</v>
      </c>
      <c r="AI136" s="12"/>
      <c r="AJ136" s="49"/>
      <c r="AK136" s="12">
        <v>30</v>
      </c>
      <c r="AL136" s="12">
        <v>90</v>
      </c>
      <c r="AM136" s="12">
        <v>90</v>
      </c>
      <c r="AN136" s="12"/>
      <c r="AO136" s="12"/>
      <c r="AP136" s="49">
        <v>0</v>
      </c>
      <c r="AQ136" s="12"/>
      <c r="AR136" s="20"/>
      <c r="AS136" s="12"/>
      <c r="AT136" s="12"/>
      <c r="AU136" s="13"/>
      <c r="AV136" s="37"/>
      <c r="AW136" s="37"/>
      <c r="AX136" s="37"/>
      <c r="AY136" s="37"/>
      <c r="AZ136" s="56"/>
      <c r="BA136" s="13"/>
      <c r="BB136" s="130">
        <f>AP136</f>
        <v>0</v>
      </c>
    </row>
    <row r="137" spans="1:54" ht="84.75" customHeight="1" x14ac:dyDescent="0.25">
      <c r="A137" s="15" t="s">
        <v>316</v>
      </c>
      <c r="B137" s="15" t="s">
        <v>153</v>
      </c>
      <c r="C137" s="15" t="s">
        <v>10</v>
      </c>
      <c r="D137" s="15" t="s">
        <v>542</v>
      </c>
      <c r="E137" s="15" t="s">
        <v>541</v>
      </c>
      <c r="F137" s="12" t="s">
        <v>314</v>
      </c>
      <c r="G137" s="12" t="s">
        <v>313</v>
      </c>
      <c r="H137" s="135" t="s">
        <v>169</v>
      </c>
      <c r="I137" s="12" t="s">
        <v>101</v>
      </c>
      <c r="J137" s="13" t="s">
        <v>312</v>
      </c>
      <c r="K137" s="12">
        <v>502</v>
      </c>
      <c r="L137" s="55" t="s">
        <v>587</v>
      </c>
      <c r="M137" s="12" t="s">
        <v>5</v>
      </c>
      <c r="N137" s="12"/>
      <c r="O137" s="12"/>
      <c r="P137" s="12"/>
      <c r="Q137" s="12" t="s">
        <v>39</v>
      </c>
      <c r="R137" s="12"/>
      <c r="S137" s="12"/>
      <c r="T137" s="12"/>
      <c r="U137" s="12"/>
      <c r="V137" s="12"/>
      <c r="W137" s="12"/>
      <c r="X137" s="12"/>
      <c r="Y137" s="12"/>
      <c r="Z137" s="12"/>
      <c r="AA137" s="12"/>
      <c r="AB137" s="12" t="s">
        <v>28</v>
      </c>
      <c r="AC137" s="12" t="s">
        <v>17</v>
      </c>
      <c r="AD137" s="12" t="s">
        <v>25</v>
      </c>
      <c r="AE137" s="12" t="s">
        <v>1</v>
      </c>
      <c r="AF137" s="13" t="s">
        <v>586</v>
      </c>
      <c r="AG137" s="55"/>
      <c r="AH137" s="81">
        <v>0</v>
      </c>
      <c r="AI137" s="81"/>
      <c r="AJ137" s="81">
        <v>0</v>
      </c>
      <c r="AK137" s="81">
        <v>1500</v>
      </c>
      <c r="AL137" s="81">
        <v>500</v>
      </c>
      <c r="AM137" s="81">
        <v>2000</v>
      </c>
      <c r="AN137" s="81"/>
      <c r="AO137" s="81"/>
      <c r="AP137" s="81">
        <v>0</v>
      </c>
      <c r="AQ137" s="12"/>
      <c r="AR137" s="42"/>
      <c r="AS137" s="12"/>
      <c r="AT137" s="12"/>
      <c r="AU137" s="13"/>
      <c r="AV137" s="37"/>
      <c r="AW137" s="37"/>
      <c r="AX137" s="37"/>
      <c r="AY137" s="37"/>
      <c r="AZ137" s="56"/>
      <c r="BA137" s="13"/>
      <c r="BB137" s="130"/>
    </row>
    <row r="138" spans="1:54" ht="84.75" customHeight="1" x14ac:dyDescent="0.25">
      <c r="A138" s="15" t="s">
        <v>316</v>
      </c>
      <c r="B138" s="15" t="s">
        <v>153</v>
      </c>
      <c r="C138" s="15" t="s">
        <v>10</v>
      </c>
      <c r="D138" s="15" t="s">
        <v>542</v>
      </c>
      <c r="E138" s="15" t="s">
        <v>541</v>
      </c>
      <c r="F138" s="12" t="s">
        <v>314</v>
      </c>
      <c r="G138" s="12" t="s">
        <v>313</v>
      </c>
      <c r="H138" s="135" t="s">
        <v>169</v>
      </c>
      <c r="I138" s="12" t="s">
        <v>101</v>
      </c>
      <c r="J138" s="13" t="s">
        <v>312</v>
      </c>
      <c r="K138" s="12">
        <v>486</v>
      </c>
      <c r="L138" s="55" t="s">
        <v>585</v>
      </c>
      <c r="M138" s="12" t="s">
        <v>5</v>
      </c>
      <c r="N138" s="12"/>
      <c r="O138" s="12"/>
      <c r="P138" s="12"/>
      <c r="Q138" s="12" t="s">
        <v>39</v>
      </c>
      <c r="R138" s="12"/>
      <c r="S138" s="12"/>
      <c r="T138" s="12"/>
      <c r="U138" s="12"/>
      <c r="V138" s="12"/>
      <c r="W138" s="12"/>
      <c r="X138" s="12"/>
      <c r="Y138" s="12"/>
      <c r="Z138" s="12"/>
      <c r="AA138" s="12"/>
      <c r="AB138" s="12" t="s">
        <v>28</v>
      </c>
      <c r="AC138" s="12" t="s">
        <v>17</v>
      </c>
      <c r="AD138" s="12" t="s">
        <v>25</v>
      </c>
      <c r="AE138" s="12" t="s">
        <v>1</v>
      </c>
      <c r="AF138" s="13" t="s">
        <v>584</v>
      </c>
      <c r="AG138" s="55"/>
      <c r="AH138" s="12">
        <v>0</v>
      </c>
      <c r="AI138" s="12"/>
      <c r="AJ138" s="12">
        <v>0</v>
      </c>
      <c r="AK138" s="12">
        <v>100</v>
      </c>
      <c r="AL138" s="12">
        <v>100</v>
      </c>
      <c r="AM138" s="12">
        <v>200</v>
      </c>
      <c r="AN138" s="12"/>
      <c r="AO138" s="12"/>
      <c r="AP138" s="12">
        <v>0</v>
      </c>
      <c r="AQ138" s="12"/>
      <c r="AR138" s="136"/>
      <c r="AS138" s="12"/>
      <c r="AT138" s="12"/>
      <c r="AU138" s="13"/>
      <c r="AV138" s="37"/>
      <c r="AW138" s="37"/>
      <c r="AX138" s="37"/>
      <c r="AY138" s="37"/>
      <c r="AZ138" s="56"/>
      <c r="BA138" s="13"/>
      <c r="BB138" s="130">
        <f>AP138</f>
        <v>0</v>
      </c>
    </row>
    <row r="139" spans="1:54" ht="84.75" customHeight="1" x14ac:dyDescent="0.25">
      <c r="A139" s="15" t="s">
        <v>316</v>
      </c>
      <c r="B139" s="15" t="s">
        <v>153</v>
      </c>
      <c r="C139" s="15" t="s">
        <v>10</v>
      </c>
      <c r="D139" s="15" t="s">
        <v>542</v>
      </c>
      <c r="E139" s="15" t="s">
        <v>541</v>
      </c>
      <c r="F139" s="12" t="s">
        <v>314</v>
      </c>
      <c r="G139" s="12" t="s">
        <v>313</v>
      </c>
      <c r="H139" s="135" t="s">
        <v>169</v>
      </c>
      <c r="I139" s="12" t="s">
        <v>101</v>
      </c>
      <c r="J139" s="13" t="s">
        <v>312</v>
      </c>
      <c r="K139" s="12">
        <v>501</v>
      </c>
      <c r="L139" s="55" t="s">
        <v>583</v>
      </c>
      <c r="M139" s="12" t="s">
        <v>5</v>
      </c>
      <c r="N139" s="12"/>
      <c r="O139" s="12"/>
      <c r="P139" s="12"/>
      <c r="Q139" s="12" t="s">
        <v>39</v>
      </c>
      <c r="R139" s="12"/>
      <c r="S139" s="12"/>
      <c r="T139" s="12"/>
      <c r="U139" s="12"/>
      <c r="V139" s="12"/>
      <c r="W139" s="12"/>
      <c r="X139" s="12"/>
      <c r="Y139" s="12"/>
      <c r="Z139" s="12"/>
      <c r="AA139" s="12"/>
      <c r="AB139" s="12" t="s">
        <v>28</v>
      </c>
      <c r="AC139" s="12" t="s">
        <v>17</v>
      </c>
      <c r="AD139" s="12" t="s">
        <v>25</v>
      </c>
      <c r="AE139" s="12" t="s">
        <v>1</v>
      </c>
      <c r="AF139" s="13" t="s">
        <v>582</v>
      </c>
      <c r="AG139" s="55"/>
      <c r="AH139" s="81">
        <v>0</v>
      </c>
      <c r="AI139" s="81"/>
      <c r="AJ139" s="81">
        <v>200</v>
      </c>
      <c r="AK139" s="81">
        <v>200</v>
      </c>
      <c r="AL139" s="81">
        <v>100</v>
      </c>
      <c r="AM139" s="81">
        <v>500</v>
      </c>
      <c r="AN139" s="81"/>
      <c r="AO139" s="81"/>
      <c r="AP139" s="81">
        <v>200</v>
      </c>
      <c r="AQ139" s="12"/>
      <c r="AR139" s="42"/>
      <c r="AS139" s="12"/>
      <c r="AT139" s="12"/>
      <c r="AU139" s="13"/>
      <c r="AV139" s="37"/>
      <c r="AW139" s="37"/>
      <c r="AX139" s="37"/>
      <c r="AY139" s="37"/>
      <c r="AZ139" s="56"/>
      <c r="BA139" s="13"/>
      <c r="BB139" s="130">
        <f>AP139</f>
        <v>200</v>
      </c>
    </row>
    <row r="140" spans="1:54" ht="84.75" customHeight="1" x14ac:dyDescent="0.25">
      <c r="A140" s="15" t="s">
        <v>316</v>
      </c>
      <c r="B140" s="15" t="s">
        <v>153</v>
      </c>
      <c r="C140" s="15" t="s">
        <v>10</v>
      </c>
      <c r="D140" s="15" t="s">
        <v>542</v>
      </c>
      <c r="E140" s="15" t="s">
        <v>541</v>
      </c>
      <c r="F140" s="12" t="s">
        <v>314</v>
      </c>
      <c r="G140" s="12" t="s">
        <v>313</v>
      </c>
      <c r="H140" s="135" t="s">
        <v>169</v>
      </c>
      <c r="I140" s="12" t="s">
        <v>101</v>
      </c>
      <c r="J140" s="13" t="s">
        <v>312</v>
      </c>
      <c r="K140" s="12">
        <v>497</v>
      </c>
      <c r="L140" s="55" t="s">
        <v>581</v>
      </c>
      <c r="M140" s="12" t="s">
        <v>5</v>
      </c>
      <c r="N140" s="12"/>
      <c r="O140" s="12"/>
      <c r="P140" s="12"/>
      <c r="Q140" s="12" t="s">
        <v>39</v>
      </c>
      <c r="R140" s="12"/>
      <c r="S140" s="12"/>
      <c r="T140" s="12"/>
      <c r="U140" s="12"/>
      <c r="V140" s="12"/>
      <c r="W140" s="12"/>
      <c r="X140" s="12"/>
      <c r="Y140" s="12"/>
      <c r="Z140" s="12"/>
      <c r="AA140" s="12"/>
      <c r="AB140" s="12" t="s">
        <v>28</v>
      </c>
      <c r="AC140" s="12" t="s">
        <v>17</v>
      </c>
      <c r="AD140" s="12" t="s">
        <v>310</v>
      </c>
      <c r="AE140" s="12" t="s">
        <v>1</v>
      </c>
      <c r="AF140" s="13" t="s">
        <v>581</v>
      </c>
      <c r="AG140" s="55"/>
      <c r="AH140" s="12"/>
      <c r="AI140" s="12"/>
      <c r="AJ140" s="12">
        <v>0</v>
      </c>
      <c r="AK140" s="12"/>
      <c r="AL140" s="12">
        <v>1</v>
      </c>
      <c r="AM140" s="12">
        <v>1</v>
      </c>
      <c r="AN140" s="12"/>
      <c r="AO140" s="12"/>
      <c r="AP140" s="12">
        <v>0</v>
      </c>
      <c r="AQ140" s="12"/>
      <c r="AR140" s="42"/>
      <c r="AS140" s="12"/>
      <c r="AT140" s="12"/>
      <c r="AU140" s="13"/>
      <c r="AV140" s="37"/>
      <c r="AW140" s="37"/>
      <c r="AX140" s="37"/>
      <c r="AY140" s="37"/>
      <c r="AZ140" s="56"/>
      <c r="BA140" s="13"/>
      <c r="BB140" s="130"/>
    </row>
    <row r="141" spans="1:54" ht="84.75" customHeight="1" x14ac:dyDescent="0.25">
      <c r="A141" s="15" t="s">
        <v>316</v>
      </c>
      <c r="B141" s="15" t="s">
        <v>153</v>
      </c>
      <c r="C141" s="15" t="s">
        <v>10</v>
      </c>
      <c r="D141" s="15" t="s">
        <v>542</v>
      </c>
      <c r="E141" s="15" t="s">
        <v>541</v>
      </c>
      <c r="F141" s="12" t="s">
        <v>314</v>
      </c>
      <c r="G141" s="12" t="s">
        <v>313</v>
      </c>
      <c r="H141" s="135" t="s">
        <v>169</v>
      </c>
      <c r="I141" s="12" t="s">
        <v>101</v>
      </c>
      <c r="J141" s="13" t="s">
        <v>312</v>
      </c>
      <c r="K141" s="134">
        <v>495</v>
      </c>
      <c r="L141" s="55" t="s">
        <v>580</v>
      </c>
      <c r="M141" s="12" t="s">
        <v>5</v>
      </c>
      <c r="N141" s="12"/>
      <c r="O141" s="12"/>
      <c r="P141" s="12"/>
      <c r="Q141" s="12" t="s">
        <v>39</v>
      </c>
      <c r="R141" s="12"/>
      <c r="S141" s="12"/>
      <c r="T141" s="12"/>
      <c r="U141" s="12"/>
      <c r="V141" s="12"/>
      <c r="W141" s="12"/>
      <c r="X141" s="12"/>
      <c r="Y141" s="12"/>
      <c r="Z141" s="12"/>
      <c r="AA141" s="12"/>
      <c r="AB141" s="12" t="s">
        <v>4</v>
      </c>
      <c r="AC141" s="12" t="s">
        <v>3</v>
      </c>
      <c r="AD141" s="12" t="s">
        <v>310</v>
      </c>
      <c r="AE141" s="12" t="s">
        <v>1</v>
      </c>
      <c r="AF141" s="13" t="s">
        <v>579</v>
      </c>
      <c r="AG141" s="55"/>
      <c r="AH141" s="81">
        <v>0</v>
      </c>
      <c r="AI141" s="81"/>
      <c r="AJ141" s="49">
        <v>96</v>
      </c>
      <c r="AK141" s="81">
        <v>96</v>
      </c>
      <c r="AL141" s="81">
        <v>96</v>
      </c>
      <c r="AM141" s="81">
        <v>96</v>
      </c>
      <c r="AN141" s="81"/>
      <c r="AO141" s="81"/>
      <c r="AP141" s="49">
        <v>96</v>
      </c>
      <c r="AQ141" s="12"/>
      <c r="AR141" s="42"/>
      <c r="AS141" s="12">
        <v>0</v>
      </c>
      <c r="AT141" s="12"/>
      <c r="AU141" s="13"/>
      <c r="AV141" s="37"/>
      <c r="AW141" s="37"/>
      <c r="AX141" s="37"/>
      <c r="AY141" s="37"/>
      <c r="AZ141" s="56"/>
      <c r="BA141" s="13"/>
      <c r="BB141" s="130"/>
    </row>
    <row r="142" spans="1:54" ht="84.75" customHeight="1" x14ac:dyDescent="0.25">
      <c r="A142" s="15" t="s">
        <v>316</v>
      </c>
      <c r="B142" s="15" t="s">
        <v>153</v>
      </c>
      <c r="C142" s="15" t="s">
        <v>10</v>
      </c>
      <c r="D142" s="15" t="s">
        <v>542</v>
      </c>
      <c r="E142" s="15" t="s">
        <v>541</v>
      </c>
      <c r="F142" s="12" t="s">
        <v>314</v>
      </c>
      <c r="G142" s="12" t="s">
        <v>313</v>
      </c>
      <c r="H142" s="135" t="s">
        <v>169</v>
      </c>
      <c r="I142" s="12" t="s">
        <v>101</v>
      </c>
      <c r="J142" s="13" t="s">
        <v>312</v>
      </c>
      <c r="K142" s="134">
        <v>496</v>
      </c>
      <c r="L142" s="55" t="s">
        <v>578</v>
      </c>
      <c r="M142" s="12" t="s">
        <v>5</v>
      </c>
      <c r="N142" s="12"/>
      <c r="O142" s="12"/>
      <c r="P142" s="12"/>
      <c r="Q142" s="12" t="s">
        <v>39</v>
      </c>
      <c r="R142" s="12"/>
      <c r="S142" s="12"/>
      <c r="T142" s="12"/>
      <c r="U142" s="12"/>
      <c r="V142" s="12"/>
      <c r="W142" s="12"/>
      <c r="X142" s="12"/>
      <c r="Y142" s="12"/>
      <c r="Z142" s="12"/>
      <c r="AA142" s="12"/>
      <c r="AB142" s="12" t="s">
        <v>4</v>
      </c>
      <c r="AC142" s="12" t="s">
        <v>3</v>
      </c>
      <c r="AD142" s="12" t="s">
        <v>310</v>
      </c>
      <c r="AE142" s="12" t="s">
        <v>1</v>
      </c>
      <c r="AF142" s="13" t="s">
        <v>577</v>
      </c>
      <c r="AG142" s="55"/>
      <c r="AH142" s="12">
        <v>0</v>
      </c>
      <c r="AI142" s="12"/>
      <c r="AJ142" s="49">
        <v>96</v>
      </c>
      <c r="AK142" s="12">
        <v>96</v>
      </c>
      <c r="AL142" s="12">
        <v>96</v>
      </c>
      <c r="AM142" s="12">
        <v>96</v>
      </c>
      <c r="AN142" s="12"/>
      <c r="AO142" s="12"/>
      <c r="AP142" s="49">
        <v>96</v>
      </c>
      <c r="AQ142" s="12"/>
      <c r="AR142" s="42"/>
      <c r="AS142" s="12"/>
      <c r="AT142" s="12"/>
      <c r="AU142" s="13"/>
      <c r="AV142" s="37"/>
      <c r="AW142" s="37"/>
      <c r="AX142" s="37"/>
      <c r="AY142" s="37"/>
      <c r="AZ142" s="56"/>
      <c r="BA142" s="13"/>
      <c r="BB142" s="130"/>
    </row>
    <row r="143" spans="1:54" ht="84.75" customHeight="1" x14ac:dyDescent="0.25">
      <c r="A143" s="15" t="s">
        <v>316</v>
      </c>
      <c r="B143" s="15" t="s">
        <v>153</v>
      </c>
      <c r="C143" s="15" t="s">
        <v>10</v>
      </c>
      <c r="D143" s="15" t="s">
        <v>542</v>
      </c>
      <c r="E143" s="15" t="s">
        <v>541</v>
      </c>
      <c r="F143" s="12" t="s">
        <v>314</v>
      </c>
      <c r="G143" s="12" t="s">
        <v>313</v>
      </c>
      <c r="H143" s="135" t="s">
        <v>169</v>
      </c>
      <c r="I143" s="12" t="s">
        <v>101</v>
      </c>
      <c r="J143" s="13" t="s">
        <v>312</v>
      </c>
      <c r="K143" s="134">
        <v>489</v>
      </c>
      <c r="L143" s="55" t="s">
        <v>576</v>
      </c>
      <c r="M143" s="12" t="s">
        <v>301</v>
      </c>
      <c r="N143" s="12"/>
      <c r="O143" s="12"/>
      <c r="P143" s="12" t="s">
        <v>39</v>
      </c>
      <c r="Q143" s="12"/>
      <c r="R143" s="12"/>
      <c r="S143" s="12"/>
      <c r="T143" s="12"/>
      <c r="U143" s="12"/>
      <c r="V143" s="12"/>
      <c r="W143" s="12"/>
      <c r="X143" s="12"/>
      <c r="Y143" s="12"/>
      <c r="Z143" s="12"/>
      <c r="AA143" s="12"/>
      <c r="AB143" s="12" t="s">
        <v>4</v>
      </c>
      <c r="AC143" s="12" t="s">
        <v>17</v>
      </c>
      <c r="AD143" s="12" t="s">
        <v>25</v>
      </c>
      <c r="AE143" s="12" t="s">
        <v>65</v>
      </c>
      <c r="AF143" s="13" t="s">
        <v>575</v>
      </c>
      <c r="AG143" s="13"/>
      <c r="AH143" s="81">
        <v>0</v>
      </c>
      <c r="AI143" s="81">
        <v>0</v>
      </c>
      <c r="AJ143" s="49">
        <v>20</v>
      </c>
      <c r="AK143" s="81">
        <v>30</v>
      </c>
      <c r="AL143" s="81">
        <v>30</v>
      </c>
      <c r="AM143" s="81">
        <v>80</v>
      </c>
      <c r="AN143" s="81"/>
      <c r="AO143" s="81"/>
      <c r="AP143" s="49">
        <v>20</v>
      </c>
      <c r="AQ143" s="12"/>
      <c r="AR143" s="42"/>
      <c r="AS143" s="12"/>
      <c r="AT143" s="12"/>
      <c r="AU143" s="13"/>
      <c r="AV143" s="37"/>
      <c r="AW143" s="37"/>
      <c r="AX143" s="37"/>
      <c r="AY143" s="37"/>
      <c r="AZ143" s="56"/>
      <c r="BA143" s="13"/>
      <c r="BB143" s="130">
        <f>AP143</f>
        <v>20</v>
      </c>
    </row>
    <row r="144" spans="1:54" ht="84.75" customHeight="1" x14ac:dyDescent="0.25">
      <c r="A144" s="15" t="s">
        <v>316</v>
      </c>
      <c r="B144" s="15" t="s">
        <v>153</v>
      </c>
      <c r="C144" s="15" t="s">
        <v>10</v>
      </c>
      <c r="D144" s="15" t="s">
        <v>542</v>
      </c>
      <c r="E144" s="15" t="s">
        <v>541</v>
      </c>
      <c r="F144" s="12" t="s">
        <v>314</v>
      </c>
      <c r="G144" s="12" t="s">
        <v>313</v>
      </c>
      <c r="H144" s="135" t="s">
        <v>169</v>
      </c>
      <c r="I144" s="12" t="s">
        <v>101</v>
      </c>
      <c r="J144" s="13" t="s">
        <v>312</v>
      </c>
      <c r="K144" s="134">
        <v>490</v>
      </c>
      <c r="L144" s="55" t="s">
        <v>574</v>
      </c>
      <c r="M144" s="12" t="s">
        <v>301</v>
      </c>
      <c r="N144" s="12"/>
      <c r="O144" s="12"/>
      <c r="P144" s="12" t="s">
        <v>39</v>
      </c>
      <c r="Q144" s="12"/>
      <c r="R144" s="12"/>
      <c r="S144" s="12"/>
      <c r="T144" s="12"/>
      <c r="U144" s="12"/>
      <c r="V144" s="12"/>
      <c r="W144" s="12"/>
      <c r="X144" s="12"/>
      <c r="Y144" s="12"/>
      <c r="Z144" s="12"/>
      <c r="AA144" s="12"/>
      <c r="AB144" s="12" t="s">
        <v>4</v>
      </c>
      <c r="AC144" s="12" t="s">
        <v>17</v>
      </c>
      <c r="AD144" s="12" t="s">
        <v>25</v>
      </c>
      <c r="AE144" s="12" t="s">
        <v>20</v>
      </c>
      <c r="AF144" s="13" t="s">
        <v>573</v>
      </c>
      <c r="AG144" s="13"/>
      <c r="AH144" s="12">
        <v>0</v>
      </c>
      <c r="AI144" s="12">
        <v>0</v>
      </c>
      <c r="AJ144" s="49">
        <v>30</v>
      </c>
      <c r="AK144" s="12">
        <v>30</v>
      </c>
      <c r="AL144" s="12">
        <v>20</v>
      </c>
      <c r="AM144" s="12">
        <v>80</v>
      </c>
      <c r="AN144" s="12"/>
      <c r="AO144" s="12"/>
      <c r="AP144" s="49">
        <v>30</v>
      </c>
      <c r="AQ144" s="12"/>
      <c r="AR144" s="42"/>
      <c r="AS144" s="12"/>
      <c r="AT144" s="12"/>
      <c r="AU144" s="13"/>
      <c r="AV144" s="37"/>
      <c r="AW144" s="37"/>
      <c r="AX144" s="37"/>
      <c r="AY144" s="37"/>
      <c r="AZ144" s="56"/>
      <c r="BA144" s="13"/>
      <c r="BB144" s="130">
        <f>AP144</f>
        <v>30</v>
      </c>
    </row>
    <row r="145" spans="1:54" ht="84.75" customHeight="1" x14ac:dyDescent="0.25">
      <c r="A145" s="15" t="s">
        <v>316</v>
      </c>
      <c r="B145" s="15" t="s">
        <v>153</v>
      </c>
      <c r="C145" s="15" t="s">
        <v>10</v>
      </c>
      <c r="D145" s="15" t="s">
        <v>542</v>
      </c>
      <c r="E145" s="15" t="s">
        <v>570</v>
      </c>
      <c r="F145" s="12" t="s">
        <v>314</v>
      </c>
      <c r="G145" s="12" t="s">
        <v>313</v>
      </c>
      <c r="H145" s="135" t="s">
        <v>169</v>
      </c>
      <c r="I145" s="12" t="s">
        <v>101</v>
      </c>
      <c r="J145" s="13" t="s">
        <v>312</v>
      </c>
      <c r="K145" s="134">
        <v>491</v>
      </c>
      <c r="L145" s="55" t="s">
        <v>572</v>
      </c>
      <c r="M145" s="12" t="s">
        <v>5</v>
      </c>
      <c r="N145" s="12"/>
      <c r="O145" s="12"/>
      <c r="P145" s="12"/>
      <c r="Q145" s="12" t="s">
        <v>39</v>
      </c>
      <c r="R145" s="12"/>
      <c r="S145" s="12"/>
      <c r="T145" s="12"/>
      <c r="U145" s="12"/>
      <c r="V145" s="12"/>
      <c r="W145" s="12"/>
      <c r="X145" s="12"/>
      <c r="Y145" s="12"/>
      <c r="Z145" s="12"/>
      <c r="AA145" s="12"/>
      <c r="AB145" s="12" t="s">
        <v>4</v>
      </c>
      <c r="AC145" s="12" t="s">
        <v>3</v>
      </c>
      <c r="AD145" s="12" t="s">
        <v>25</v>
      </c>
      <c r="AE145" s="12" t="s">
        <v>20</v>
      </c>
      <c r="AF145" s="13" t="s">
        <v>571</v>
      </c>
      <c r="AG145" s="13"/>
      <c r="AH145" s="81"/>
      <c r="AI145" s="81">
        <v>0</v>
      </c>
      <c r="AJ145" s="49">
        <v>20</v>
      </c>
      <c r="AK145" s="81">
        <v>40</v>
      </c>
      <c r="AL145" s="81">
        <v>40</v>
      </c>
      <c r="AM145" s="81">
        <v>100</v>
      </c>
      <c r="AN145" s="81"/>
      <c r="AO145" s="81"/>
      <c r="AP145" s="49">
        <v>20</v>
      </c>
      <c r="AQ145" s="12"/>
      <c r="AR145" s="42"/>
      <c r="AS145" s="12"/>
      <c r="AT145" s="12"/>
      <c r="AU145" s="13"/>
      <c r="AV145" s="37"/>
      <c r="AW145" s="37"/>
      <c r="AX145" s="37"/>
      <c r="AY145" s="37"/>
      <c r="AZ145" s="56"/>
      <c r="BA145" s="13"/>
      <c r="BB145" s="130"/>
    </row>
    <row r="146" spans="1:54" ht="84.75" customHeight="1" x14ac:dyDescent="0.25">
      <c r="A146" s="15" t="s">
        <v>316</v>
      </c>
      <c r="B146" s="15" t="s">
        <v>153</v>
      </c>
      <c r="C146" s="15" t="s">
        <v>10</v>
      </c>
      <c r="D146" s="15" t="s">
        <v>542</v>
      </c>
      <c r="E146" s="15" t="s">
        <v>570</v>
      </c>
      <c r="F146" s="12" t="s">
        <v>314</v>
      </c>
      <c r="G146" s="12" t="s">
        <v>313</v>
      </c>
      <c r="H146" s="135" t="s">
        <v>169</v>
      </c>
      <c r="I146" s="12" t="s">
        <v>101</v>
      </c>
      <c r="J146" s="13" t="s">
        <v>312</v>
      </c>
      <c r="K146" s="134">
        <v>485</v>
      </c>
      <c r="L146" s="55" t="s">
        <v>569</v>
      </c>
      <c r="M146" s="12" t="s">
        <v>5</v>
      </c>
      <c r="N146" s="12"/>
      <c r="O146" s="12"/>
      <c r="P146" s="12"/>
      <c r="Q146" s="12" t="s">
        <v>39</v>
      </c>
      <c r="R146" s="12"/>
      <c r="S146" s="12"/>
      <c r="T146" s="12"/>
      <c r="U146" s="12"/>
      <c r="V146" s="12"/>
      <c r="W146" s="12"/>
      <c r="X146" s="12"/>
      <c r="Y146" s="12"/>
      <c r="Z146" s="12"/>
      <c r="AA146" s="12"/>
      <c r="AB146" s="12" t="s">
        <v>4</v>
      </c>
      <c r="AC146" s="12" t="s">
        <v>3</v>
      </c>
      <c r="AD146" s="12" t="s">
        <v>25</v>
      </c>
      <c r="AE146" s="12" t="s">
        <v>1</v>
      </c>
      <c r="AF146" s="13" t="s">
        <v>568</v>
      </c>
      <c r="AG146" s="13"/>
      <c r="AH146" s="12">
        <v>0</v>
      </c>
      <c r="AI146" s="12">
        <v>0</v>
      </c>
      <c r="AJ146" s="49">
        <v>2</v>
      </c>
      <c r="AK146" s="12">
        <v>2</v>
      </c>
      <c r="AL146" s="12">
        <v>2</v>
      </c>
      <c r="AM146" s="12">
        <v>6</v>
      </c>
      <c r="AN146" s="12"/>
      <c r="AO146" s="12"/>
      <c r="AP146" s="49">
        <v>2</v>
      </c>
      <c r="AQ146" s="12"/>
      <c r="AR146" s="136"/>
      <c r="AS146" s="12"/>
      <c r="AT146" s="12"/>
      <c r="AU146" s="13"/>
      <c r="AV146" s="37"/>
      <c r="AW146" s="37"/>
      <c r="AX146" s="37"/>
      <c r="AY146" s="37"/>
      <c r="AZ146" s="56"/>
      <c r="BA146" s="13">
        <v>2</v>
      </c>
      <c r="BB146" s="130"/>
    </row>
    <row r="147" spans="1:54" ht="84.75" customHeight="1" x14ac:dyDescent="0.25">
      <c r="A147" s="15" t="s">
        <v>316</v>
      </c>
      <c r="B147" s="15" t="s">
        <v>153</v>
      </c>
      <c r="C147" s="15" t="s">
        <v>10</v>
      </c>
      <c r="D147" s="15" t="s">
        <v>542</v>
      </c>
      <c r="E147" s="15" t="s">
        <v>541</v>
      </c>
      <c r="F147" s="12" t="s">
        <v>314</v>
      </c>
      <c r="G147" s="12" t="s">
        <v>313</v>
      </c>
      <c r="H147" s="135" t="s">
        <v>169</v>
      </c>
      <c r="I147" s="12" t="s">
        <v>101</v>
      </c>
      <c r="J147" s="13" t="s">
        <v>312</v>
      </c>
      <c r="K147" s="134">
        <v>494</v>
      </c>
      <c r="L147" s="55" t="s">
        <v>567</v>
      </c>
      <c r="M147" s="12" t="s">
        <v>5</v>
      </c>
      <c r="N147" s="12"/>
      <c r="O147" s="12"/>
      <c r="P147" s="12"/>
      <c r="Q147" s="12" t="s">
        <v>39</v>
      </c>
      <c r="R147" s="12"/>
      <c r="S147" s="12"/>
      <c r="T147" s="12"/>
      <c r="U147" s="12"/>
      <c r="V147" s="12"/>
      <c r="W147" s="12"/>
      <c r="X147" s="12"/>
      <c r="Y147" s="12"/>
      <c r="Z147" s="12"/>
      <c r="AA147" s="12"/>
      <c r="AB147" s="12" t="s">
        <v>4</v>
      </c>
      <c r="AC147" s="12" t="s">
        <v>3</v>
      </c>
      <c r="AD147" s="12" t="s">
        <v>25</v>
      </c>
      <c r="AE147" s="12" t="s">
        <v>20</v>
      </c>
      <c r="AF147" s="13" t="s">
        <v>566</v>
      </c>
      <c r="AG147" s="13"/>
      <c r="AH147" s="81"/>
      <c r="AI147" s="48">
        <v>20</v>
      </c>
      <c r="AJ147" s="49">
        <v>20</v>
      </c>
      <c r="AK147" s="81">
        <v>25</v>
      </c>
      <c r="AL147" s="81">
        <v>30</v>
      </c>
      <c r="AM147" s="81">
        <v>100</v>
      </c>
      <c r="AN147" s="81"/>
      <c r="AO147" s="81"/>
      <c r="AP147" s="49">
        <v>20</v>
      </c>
      <c r="AQ147" s="12"/>
      <c r="AR147" s="42"/>
      <c r="AS147" s="12"/>
      <c r="AT147" s="12"/>
      <c r="AU147" s="13"/>
      <c r="AV147" s="37"/>
      <c r="AW147" s="37"/>
      <c r="AX147" s="37"/>
      <c r="AY147" s="37"/>
      <c r="AZ147" s="56"/>
      <c r="BA147" s="13"/>
      <c r="BB147" s="130"/>
    </row>
    <row r="148" spans="1:54" ht="84.75" customHeight="1" x14ac:dyDescent="0.25">
      <c r="A148" s="15" t="s">
        <v>316</v>
      </c>
      <c r="B148" s="15" t="s">
        <v>153</v>
      </c>
      <c r="C148" s="15" t="s">
        <v>10</v>
      </c>
      <c r="D148" s="15" t="s">
        <v>542</v>
      </c>
      <c r="E148" s="15" t="s">
        <v>541</v>
      </c>
      <c r="F148" s="12" t="s">
        <v>314</v>
      </c>
      <c r="G148" s="12" t="s">
        <v>313</v>
      </c>
      <c r="H148" s="135" t="s">
        <v>169</v>
      </c>
      <c r="I148" s="12" t="s">
        <v>101</v>
      </c>
      <c r="J148" s="13" t="s">
        <v>312</v>
      </c>
      <c r="K148" s="134">
        <v>487</v>
      </c>
      <c r="L148" s="55" t="s">
        <v>565</v>
      </c>
      <c r="M148" s="12" t="s">
        <v>5</v>
      </c>
      <c r="N148" s="12"/>
      <c r="O148" s="12"/>
      <c r="P148" s="12"/>
      <c r="Q148" s="12" t="s">
        <v>39</v>
      </c>
      <c r="R148" s="12"/>
      <c r="S148" s="12"/>
      <c r="T148" s="12"/>
      <c r="U148" s="12"/>
      <c r="V148" s="12"/>
      <c r="W148" s="12"/>
      <c r="X148" s="12"/>
      <c r="Y148" s="12"/>
      <c r="Z148" s="12"/>
      <c r="AA148" s="12"/>
      <c r="AB148" s="12" t="s">
        <v>4</v>
      </c>
      <c r="AC148" s="12" t="s">
        <v>17</v>
      </c>
      <c r="AD148" s="12" t="s">
        <v>25</v>
      </c>
      <c r="AE148" s="12" t="s">
        <v>1</v>
      </c>
      <c r="AF148" s="13" t="s">
        <v>564</v>
      </c>
      <c r="AG148" s="13"/>
      <c r="AH148" s="12">
        <v>0</v>
      </c>
      <c r="AI148" s="12"/>
      <c r="AJ148" s="49">
        <v>0</v>
      </c>
      <c r="AK148" s="12">
        <v>1</v>
      </c>
      <c r="AL148" s="12"/>
      <c r="AM148" s="12">
        <v>1</v>
      </c>
      <c r="AN148" s="12"/>
      <c r="AO148" s="12"/>
      <c r="AP148" s="49">
        <v>0</v>
      </c>
      <c r="AQ148" s="12"/>
      <c r="AR148" s="136"/>
      <c r="AS148" s="12"/>
      <c r="AT148" s="12"/>
      <c r="AU148" s="13"/>
      <c r="AV148" s="37"/>
      <c r="AW148" s="37"/>
      <c r="AX148" s="37"/>
      <c r="AY148" s="37"/>
      <c r="AZ148" s="56"/>
      <c r="BA148" s="13"/>
      <c r="BB148" s="130">
        <f>AP148</f>
        <v>0</v>
      </c>
    </row>
    <row r="149" spans="1:54" ht="84.75" customHeight="1" x14ac:dyDescent="0.25">
      <c r="A149" s="15" t="s">
        <v>316</v>
      </c>
      <c r="B149" s="15" t="s">
        <v>153</v>
      </c>
      <c r="C149" s="15" t="s">
        <v>10</v>
      </c>
      <c r="D149" s="15" t="s">
        <v>542</v>
      </c>
      <c r="E149" s="15" t="s">
        <v>542</v>
      </c>
      <c r="F149" s="12" t="s">
        <v>314</v>
      </c>
      <c r="G149" s="12" t="s">
        <v>313</v>
      </c>
      <c r="H149" s="135" t="s">
        <v>169</v>
      </c>
      <c r="I149" s="12" t="s">
        <v>101</v>
      </c>
      <c r="J149" s="13" t="s">
        <v>312</v>
      </c>
      <c r="K149" s="134">
        <v>484</v>
      </c>
      <c r="L149" s="55" t="s">
        <v>563</v>
      </c>
      <c r="M149" s="12" t="s">
        <v>5</v>
      </c>
      <c r="N149" s="12"/>
      <c r="O149" s="12"/>
      <c r="P149" s="12"/>
      <c r="Q149" s="12" t="s">
        <v>39</v>
      </c>
      <c r="R149" s="12"/>
      <c r="S149" s="12"/>
      <c r="T149" s="12"/>
      <c r="U149" s="12"/>
      <c r="V149" s="12"/>
      <c r="W149" s="12"/>
      <c r="X149" s="12"/>
      <c r="Y149" s="12"/>
      <c r="Z149" s="12"/>
      <c r="AA149" s="12"/>
      <c r="AB149" s="12" t="s">
        <v>28</v>
      </c>
      <c r="AC149" s="12" t="s">
        <v>3</v>
      </c>
      <c r="AD149" s="12" t="s">
        <v>25</v>
      </c>
      <c r="AE149" s="12" t="s">
        <v>1</v>
      </c>
      <c r="AF149" s="13" t="s">
        <v>562</v>
      </c>
      <c r="AG149" s="13"/>
      <c r="AH149" s="81"/>
      <c r="AI149" s="81"/>
      <c r="AJ149" s="56">
        <v>3000</v>
      </c>
      <c r="AK149" s="81">
        <v>3000</v>
      </c>
      <c r="AL149" s="81">
        <v>4000</v>
      </c>
      <c r="AM149" s="81">
        <v>10000</v>
      </c>
      <c r="AN149" s="81"/>
      <c r="AO149" s="81"/>
      <c r="AP149" s="56">
        <v>3000</v>
      </c>
      <c r="AQ149" s="12"/>
      <c r="AR149" s="136"/>
      <c r="AS149" s="12">
        <v>0</v>
      </c>
      <c r="AT149" s="12"/>
      <c r="AU149" s="13"/>
      <c r="AV149" s="37">
        <v>1000</v>
      </c>
      <c r="AW149" s="37"/>
      <c r="AX149" s="37"/>
      <c r="AY149" s="37">
        <v>1000</v>
      </c>
      <c r="AZ149" s="56"/>
      <c r="BA149" s="12">
        <v>2</v>
      </c>
      <c r="BB149" s="130">
        <v>1000</v>
      </c>
    </row>
    <row r="150" spans="1:54" ht="84.75" customHeight="1" x14ac:dyDescent="0.25">
      <c r="A150" s="15" t="s">
        <v>316</v>
      </c>
      <c r="B150" s="15" t="s">
        <v>153</v>
      </c>
      <c r="C150" s="15" t="s">
        <v>10</v>
      </c>
      <c r="D150" s="15" t="s">
        <v>542</v>
      </c>
      <c r="E150" s="15" t="s">
        <v>541</v>
      </c>
      <c r="F150" s="12" t="s">
        <v>314</v>
      </c>
      <c r="G150" s="12" t="s">
        <v>313</v>
      </c>
      <c r="H150" s="135" t="s">
        <v>169</v>
      </c>
      <c r="I150" s="12" t="s">
        <v>101</v>
      </c>
      <c r="J150" s="13" t="s">
        <v>312</v>
      </c>
      <c r="K150" s="134">
        <v>493</v>
      </c>
      <c r="L150" s="55" t="s">
        <v>561</v>
      </c>
      <c r="M150" s="12" t="s">
        <v>5</v>
      </c>
      <c r="N150" s="12"/>
      <c r="O150" s="12"/>
      <c r="P150" s="12"/>
      <c r="Q150" s="12" t="s">
        <v>39</v>
      </c>
      <c r="R150" s="12"/>
      <c r="S150" s="12"/>
      <c r="T150" s="12"/>
      <c r="U150" s="12"/>
      <c r="V150" s="12"/>
      <c r="W150" s="12"/>
      <c r="X150" s="12"/>
      <c r="Y150" s="12"/>
      <c r="Z150" s="12"/>
      <c r="AA150" s="12"/>
      <c r="AB150" s="12" t="s">
        <v>28</v>
      </c>
      <c r="AC150" s="12" t="s">
        <v>17</v>
      </c>
      <c r="AD150" s="12" t="s">
        <v>310</v>
      </c>
      <c r="AE150" s="12" t="s">
        <v>1</v>
      </c>
      <c r="AF150" s="13" t="s">
        <v>560</v>
      </c>
      <c r="AG150" s="13"/>
      <c r="AH150" s="12">
        <v>0</v>
      </c>
      <c r="AI150" s="12"/>
      <c r="AJ150" s="49">
        <v>0</v>
      </c>
      <c r="AK150" s="12"/>
      <c r="AL150" s="12">
        <v>1</v>
      </c>
      <c r="AM150" s="12">
        <v>1</v>
      </c>
      <c r="AN150" s="12"/>
      <c r="AO150" s="12"/>
      <c r="AP150" s="49">
        <v>0</v>
      </c>
      <c r="AQ150" s="12"/>
      <c r="AR150" s="42"/>
      <c r="AS150" s="12"/>
      <c r="AT150" s="12"/>
      <c r="AU150" s="13"/>
      <c r="AV150" s="37"/>
      <c r="AW150" s="37"/>
      <c r="AX150" s="37"/>
      <c r="AY150" s="37"/>
      <c r="AZ150" s="56"/>
      <c r="BA150" s="13"/>
      <c r="BB150" s="130"/>
    </row>
    <row r="151" spans="1:54" ht="84.75" customHeight="1" x14ac:dyDescent="0.25">
      <c r="A151" s="15" t="s">
        <v>316</v>
      </c>
      <c r="B151" s="15" t="s">
        <v>153</v>
      </c>
      <c r="C151" s="15" t="s">
        <v>10</v>
      </c>
      <c r="D151" s="15" t="s">
        <v>542</v>
      </c>
      <c r="E151" s="15" t="s">
        <v>541</v>
      </c>
      <c r="F151" s="12" t="s">
        <v>314</v>
      </c>
      <c r="G151" s="12" t="s">
        <v>313</v>
      </c>
      <c r="H151" s="135" t="s">
        <v>169</v>
      </c>
      <c r="I151" s="12" t="s">
        <v>101</v>
      </c>
      <c r="J151" s="13" t="s">
        <v>312</v>
      </c>
      <c r="K151" s="134">
        <v>503</v>
      </c>
      <c r="L151" s="55" t="s">
        <v>559</v>
      </c>
      <c r="M151" s="12" t="s">
        <v>5</v>
      </c>
      <c r="N151" s="12"/>
      <c r="O151" s="12"/>
      <c r="P151" s="12"/>
      <c r="Q151" s="12" t="s">
        <v>39</v>
      </c>
      <c r="R151" s="12"/>
      <c r="S151" s="12"/>
      <c r="T151" s="12"/>
      <c r="U151" s="12"/>
      <c r="V151" s="12"/>
      <c r="W151" s="12"/>
      <c r="X151" s="12"/>
      <c r="Y151" s="12"/>
      <c r="Z151" s="12"/>
      <c r="AA151" s="12"/>
      <c r="AB151" s="12" t="s">
        <v>4</v>
      </c>
      <c r="AC151" s="12" t="s">
        <v>3</v>
      </c>
      <c r="AD151" s="12" t="s">
        <v>25</v>
      </c>
      <c r="AE151" s="12" t="s">
        <v>20</v>
      </c>
      <c r="AF151" s="13" t="s">
        <v>558</v>
      </c>
      <c r="AG151" s="13"/>
      <c r="AH151" s="81"/>
      <c r="AI151" s="81"/>
      <c r="AJ151" s="49">
        <v>30</v>
      </c>
      <c r="AK151" s="81">
        <v>30</v>
      </c>
      <c r="AL151" s="81">
        <v>40</v>
      </c>
      <c r="AM151" s="81">
        <v>100</v>
      </c>
      <c r="AN151" s="81"/>
      <c r="AO151" s="81"/>
      <c r="AP151" s="49">
        <v>30</v>
      </c>
      <c r="AQ151" s="12"/>
      <c r="AR151" s="42"/>
      <c r="AS151" s="12">
        <v>0</v>
      </c>
      <c r="AT151" s="12"/>
      <c r="AU151" s="13"/>
      <c r="AV151" s="37">
        <v>5</v>
      </c>
      <c r="AW151" s="37"/>
      <c r="AX151" s="37"/>
      <c r="AY151" s="37">
        <v>10</v>
      </c>
      <c r="AZ151" s="56"/>
      <c r="BA151" s="13"/>
      <c r="BB151" s="130">
        <v>15</v>
      </c>
    </row>
    <row r="152" spans="1:54" ht="84.75" customHeight="1" x14ac:dyDescent="0.25">
      <c r="A152" s="15" t="s">
        <v>316</v>
      </c>
      <c r="B152" s="15" t="s">
        <v>153</v>
      </c>
      <c r="C152" s="15" t="s">
        <v>10</v>
      </c>
      <c r="D152" s="15" t="s">
        <v>542</v>
      </c>
      <c r="E152" s="15" t="s">
        <v>541</v>
      </c>
      <c r="F152" s="12" t="s">
        <v>314</v>
      </c>
      <c r="G152" s="12" t="s">
        <v>313</v>
      </c>
      <c r="H152" s="135" t="s">
        <v>169</v>
      </c>
      <c r="I152" s="12" t="s">
        <v>101</v>
      </c>
      <c r="J152" s="13" t="s">
        <v>312</v>
      </c>
      <c r="K152" s="134">
        <v>498</v>
      </c>
      <c r="L152" s="55" t="s">
        <v>557</v>
      </c>
      <c r="M152" s="12" t="s">
        <v>5</v>
      </c>
      <c r="N152" s="12"/>
      <c r="O152" s="12"/>
      <c r="P152" s="12"/>
      <c r="Q152" s="12" t="s">
        <v>39</v>
      </c>
      <c r="R152" s="12"/>
      <c r="S152" s="12"/>
      <c r="T152" s="12"/>
      <c r="U152" s="12"/>
      <c r="V152" s="12"/>
      <c r="W152" s="12"/>
      <c r="X152" s="12"/>
      <c r="Y152" s="12"/>
      <c r="Z152" s="12"/>
      <c r="AA152" s="12"/>
      <c r="AB152" s="12" t="s">
        <v>4</v>
      </c>
      <c r="AC152" s="12" t="s">
        <v>3</v>
      </c>
      <c r="AD152" s="12" t="s">
        <v>25</v>
      </c>
      <c r="AE152" s="12" t="s">
        <v>20</v>
      </c>
      <c r="AF152" s="13" t="s">
        <v>556</v>
      </c>
      <c r="AG152" s="13"/>
      <c r="AH152" s="12"/>
      <c r="AI152" s="12"/>
      <c r="AJ152" s="49">
        <v>25</v>
      </c>
      <c r="AK152" s="12">
        <v>35</v>
      </c>
      <c r="AL152" s="12">
        <v>40</v>
      </c>
      <c r="AM152" s="12">
        <v>100</v>
      </c>
      <c r="AN152" s="12"/>
      <c r="AO152" s="12"/>
      <c r="AP152" s="49">
        <v>25</v>
      </c>
      <c r="AQ152" s="12"/>
      <c r="AR152" s="42"/>
      <c r="AS152" s="12">
        <v>0</v>
      </c>
      <c r="AT152" s="12"/>
      <c r="AU152" s="13"/>
      <c r="AV152" s="37">
        <v>2</v>
      </c>
      <c r="AW152" s="37"/>
      <c r="AX152" s="37"/>
      <c r="AY152" s="37">
        <v>10</v>
      </c>
      <c r="AZ152" s="56"/>
      <c r="BA152" s="13"/>
      <c r="BB152" s="130">
        <v>13</v>
      </c>
    </row>
    <row r="153" spans="1:54" ht="84.75" customHeight="1" x14ac:dyDescent="0.25">
      <c r="A153" s="15" t="s">
        <v>316</v>
      </c>
      <c r="B153" s="15" t="s">
        <v>153</v>
      </c>
      <c r="C153" s="15" t="s">
        <v>10</v>
      </c>
      <c r="D153" s="15" t="s">
        <v>542</v>
      </c>
      <c r="E153" s="15" t="s">
        <v>541</v>
      </c>
      <c r="F153" s="12" t="s">
        <v>314</v>
      </c>
      <c r="G153" s="12" t="s">
        <v>313</v>
      </c>
      <c r="H153" s="135" t="s">
        <v>169</v>
      </c>
      <c r="I153" s="12" t="s">
        <v>101</v>
      </c>
      <c r="J153" s="13" t="s">
        <v>312</v>
      </c>
      <c r="K153" s="134">
        <v>500</v>
      </c>
      <c r="L153" s="55" t="s">
        <v>555</v>
      </c>
      <c r="M153" s="12" t="s">
        <v>5</v>
      </c>
      <c r="N153" s="12"/>
      <c r="O153" s="12"/>
      <c r="P153" s="12"/>
      <c r="Q153" s="12" t="s">
        <v>39</v>
      </c>
      <c r="R153" s="12"/>
      <c r="S153" s="12"/>
      <c r="T153" s="12"/>
      <c r="U153" s="12"/>
      <c r="V153" s="12"/>
      <c r="W153" s="12"/>
      <c r="X153" s="12"/>
      <c r="Y153" s="12"/>
      <c r="Z153" s="12"/>
      <c r="AA153" s="12"/>
      <c r="AB153" s="12" t="s">
        <v>28</v>
      </c>
      <c r="AC153" s="12" t="s">
        <v>17</v>
      </c>
      <c r="AD153" s="12" t="s">
        <v>25</v>
      </c>
      <c r="AE153" s="12" t="s">
        <v>1</v>
      </c>
      <c r="AF153" s="13" t="s">
        <v>554</v>
      </c>
      <c r="AG153" s="13"/>
      <c r="AH153" s="81">
        <v>0</v>
      </c>
      <c r="AI153" s="48">
        <v>30</v>
      </c>
      <c r="AJ153" s="49">
        <v>22</v>
      </c>
      <c r="AK153" s="81">
        <v>22</v>
      </c>
      <c r="AL153" s="81">
        <v>22</v>
      </c>
      <c r="AM153" s="81">
        <v>96</v>
      </c>
      <c r="AN153" s="81"/>
      <c r="AO153" s="81"/>
      <c r="AP153" s="49">
        <v>22</v>
      </c>
      <c r="AQ153" s="12"/>
      <c r="AR153" s="42"/>
      <c r="AS153" s="12"/>
      <c r="AT153" s="12"/>
      <c r="AU153" s="13"/>
      <c r="AV153" s="37"/>
      <c r="AW153" s="37"/>
      <c r="AX153" s="37"/>
      <c r="AY153" s="37"/>
      <c r="AZ153" s="56"/>
      <c r="BA153" s="13"/>
      <c r="BB153" s="130">
        <f>AP153</f>
        <v>22</v>
      </c>
    </row>
    <row r="154" spans="1:54" ht="84.75" customHeight="1" x14ac:dyDescent="0.25">
      <c r="A154" s="15" t="s">
        <v>316</v>
      </c>
      <c r="B154" s="15" t="s">
        <v>153</v>
      </c>
      <c r="C154" s="15" t="s">
        <v>10</v>
      </c>
      <c r="D154" s="15" t="s">
        <v>542</v>
      </c>
      <c r="E154" s="15" t="s">
        <v>541</v>
      </c>
      <c r="F154" s="12" t="s">
        <v>314</v>
      </c>
      <c r="G154" s="12" t="s">
        <v>313</v>
      </c>
      <c r="H154" s="135" t="s">
        <v>169</v>
      </c>
      <c r="I154" s="12" t="s">
        <v>101</v>
      </c>
      <c r="J154" s="13" t="s">
        <v>312</v>
      </c>
      <c r="K154" s="134">
        <v>504</v>
      </c>
      <c r="L154" s="55" t="s">
        <v>553</v>
      </c>
      <c r="M154" s="12" t="s">
        <v>5</v>
      </c>
      <c r="N154" s="12"/>
      <c r="O154" s="12"/>
      <c r="P154" s="12"/>
      <c r="Q154" s="12" t="s">
        <v>39</v>
      </c>
      <c r="R154" s="12"/>
      <c r="S154" s="12"/>
      <c r="T154" s="12"/>
      <c r="U154" s="12"/>
      <c r="V154" s="12"/>
      <c r="W154" s="12"/>
      <c r="X154" s="12"/>
      <c r="Y154" s="12"/>
      <c r="Z154" s="12"/>
      <c r="AA154" s="12"/>
      <c r="AB154" s="12" t="s">
        <v>4</v>
      </c>
      <c r="AC154" s="12" t="s">
        <v>3</v>
      </c>
      <c r="AD154" s="12" t="s">
        <v>25</v>
      </c>
      <c r="AE154" s="12" t="s">
        <v>20</v>
      </c>
      <c r="AF154" s="13" t="s">
        <v>552</v>
      </c>
      <c r="AG154" s="13"/>
      <c r="AH154" s="12"/>
      <c r="AI154" s="12"/>
      <c r="AJ154" s="49">
        <v>50</v>
      </c>
      <c r="AK154" s="12">
        <v>30</v>
      </c>
      <c r="AL154" s="12">
        <v>20</v>
      </c>
      <c r="AM154" s="12">
        <v>100</v>
      </c>
      <c r="AN154" s="12"/>
      <c r="AO154" s="12"/>
      <c r="AP154" s="49">
        <v>50</v>
      </c>
      <c r="AQ154" s="12"/>
      <c r="AR154" s="42"/>
      <c r="AS154" s="12">
        <v>0</v>
      </c>
      <c r="AT154" s="12"/>
      <c r="AU154" s="13"/>
      <c r="AV154" s="37">
        <v>10</v>
      </c>
      <c r="AW154" s="37"/>
      <c r="AX154" s="37"/>
      <c r="AY154" s="37">
        <v>40</v>
      </c>
      <c r="AZ154" s="56"/>
      <c r="BA154" s="13"/>
      <c r="BB154" s="130"/>
    </row>
    <row r="155" spans="1:54" ht="84.75" customHeight="1" x14ac:dyDescent="0.25">
      <c r="A155" s="15" t="s">
        <v>316</v>
      </c>
      <c r="B155" s="15" t="s">
        <v>153</v>
      </c>
      <c r="C155" s="15" t="s">
        <v>10</v>
      </c>
      <c r="D155" s="15" t="s">
        <v>542</v>
      </c>
      <c r="E155" s="15" t="s">
        <v>541</v>
      </c>
      <c r="F155" s="12" t="s">
        <v>314</v>
      </c>
      <c r="G155" s="12" t="s">
        <v>313</v>
      </c>
      <c r="H155" s="135" t="s">
        <v>169</v>
      </c>
      <c r="I155" s="12" t="s">
        <v>101</v>
      </c>
      <c r="J155" s="13" t="s">
        <v>312</v>
      </c>
      <c r="K155" s="134">
        <v>499</v>
      </c>
      <c r="L155" s="55" t="s">
        <v>551</v>
      </c>
      <c r="M155" s="12" t="s">
        <v>5</v>
      </c>
      <c r="N155" s="12"/>
      <c r="O155" s="12"/>
      <c r="P155" s="12"/>
      <c r="Q155" s="12" t="s">
        <v>39</v>
      </c>
      <c r="R155" s="12"/>
      <c r="S155" s="12"/>
      <c r="T155" s="12"/>
      <c r="U155" s="12"/>
      <c r="V155" s="12"/>
      <c r="W155" s="12"/>
      <c r="X155" s="12"/>
      <c r="Y155" s="12"/>
      <c r="Z155" s="12"/>
      <c r="AA155" s="12"/>
      <c r="AB155" s="12" t="s">
        <v>4</v>
      </c>
      <c r="AC155" s="12" t="s">
        <v>3</v>
      </c>
      <c r="AD155" s="12" t="s">
        <v>25</v>
      </c>
      <c r="AE155" s="12" t="s">
        <v>20</v>
      </c>
      <c r="AF155" s="13" t="s">
        <v>550</v>
      </c>
      <c r="AG155" s="13"/>
      <c r="AH155" s="81"/>
      <c r="AI155" s="81"/>
      <c r="AJ155" s="49">
        <v>25</v>
      </c>
      <c r="AK155" s="81">
        <v>35</v>
      </c>
      <c r="AL155" s="81">
        <v>40</v>
      </c>
      <c r="AM155" s="81">
        <v>100</v>
      </c>
      <c r="AN155" s="81"/>
      <c r="AO155" s="81"/>
      <c r="AP155" s="49">
        <v>25</v>
      </c>
      <c r="AQ155" s="12"/>
      <c r="AR155" s="42"/>
      <c r="AS155" s="12">
        <v>0</v>
      </c>
      <c r="AT155" s="12"/>
      <c r="AU155" s="13"/>
      <c r="AV155" s="37">
        <v>5</v>
      </c>
      <c r="AW155" s="37"/>
      <c r="AX155" s="37"/>
      <c r="AY155" s="37">
        <v>10</v>
      </c>
      <c r="AZ155" s="56"/>
      <c r="BA155" s="13"/>
      <c r="BB155" s="130">
        <v>10</v>
      </c>
    </row>
    <row r="156" spans="1:54" ht="84.75" customHeight="1" x14ac:dyDescent="0.25">
      <c r="A156" s="15" t="s">
        <v>316</v>
      </c>
      <c r="B156" s="15" t="s">
        <v>153</v>
      </c>
      <c r="C156" s="15" t="s">
        <v>10</v>
      </c>
      <c r="D156" s="15" t="s">
        <v>542</v>
      </c>
      <c r="E156" s="15" t="s">
        <v>541</v>
      </c>
      <c r="F156" s="12" t="s">
        <v>314</v>
      </c>
      <c r="G156" s="12" t="s">
        <v>313</v>
      </c>
      <c r="H156" s="135" t="s">
        <v>169</v>
      </c>
      <c r="I156" s="12" t="s">
        <v>101</v>
      </c>
      <c r="J156" s="13" t="s">
        <v>312</v>
      </c>
      <c r="K156" s="134">
        <v>483</v>
      </c>
      <c r="L156" s="55" t="s">
        <v>549</v>
      </c>
      <c r="M156" s="12" t="s">
        <v>5</v>
      </c>
      <c r="N156" s="12"/>
      <c r="O156" s="12"/>
      <c r="P156" s="12"/>
      <c r="Q156" s="12" t="s">
        <v>39</v>
      </c>
      <c r="R156" s="12"/>
      <c r="S156" s="12"/>
      <c r="T156" s="12"/>
      <c r="U156" s="12"/>
      <c r="V156" s="12"/>
      <c r="W156" s="12"/>
      <c r="X156" s="12"/>
      <c r="Y156" s="12"/>
      <c r="Z156" s="12"/>
      <c r="AA156" s="12"/>
      <c r="AB156" s="12" t="s">
        <v>4</v>
      </c>
      <c r="AC156" s="12" t="s">
        <v>3</v>
      </c>
      <c r="AD156" s="12" t="s">
        <v>25</v>
      </c>
      <c r="AE156" s="12" t="s">
        <v>20</v>
      </c>
      <c r="AF156" s="13" t="s">
        <v>548</v>
      </c>
      <c r="AG156" s="13"/>
      <c r="AH156" s="12"/>
      <c r="AI156" s="12"/>
      <c r="AJ156" s="49">
        <v>25</v>
      </c>
      <c r="AK156" s="12">
        <v>25</v>
      </c>
      <c r="AL156" s="12">
        <v>50</v>
      </c>
      <c r="AM156" s="12">
        <v>100</v>
      </c>
      <c r="AN156" s="12"/>
      <c r="AO156" s="12"/>
      <c r="AP156" s="49">
        <v>25</v>
      </c>
      <c r="AQ156" s="12"/>
      <c r="AR156" s="136"/>
      <c r="AS156" s="12">
        <v>0</v>
      </c>
      <c r="AT156" s="12"/>
      <c r="AU156" s="13"/>
      <c r="AV156" s="37">
        <v>7.5</v>
      </c>
      <c r="AW156" s="37"/>
      <c r="AX156" s="37"/>
      <c r="AY156" s="37">
        <v>7.5</v>
      </c>
      <c r="AZ156" s="56"/>
      <c r="BA156" s="13"/>
      <c r="BB156" s="130">
        <v>10</v>
      </c>
    </row>
    <row r="157" spans="1:54" ht="84.75" customHeight="1" x14ac:dyDescent="0.25">
      <c r="A157" s="15" t="s">
        <v>316</v>
      </c>
      <c r="B157" s="15" t="s">
        <v>153</v>
      </c>
      <c r="C157" s="15" t="s">
        <v>10</v>
      </c>
      <c r="D157" s="15" t="s">
        <v>542</v>
      </c>
      <c r="E157" s="15" t="s">
        <v>541</v>
      </c>
      <c r="F157" s="12" t="s">
        <v>314</v>
      </c>
      <c r="G157" s="12" t="s">
        <v>547</v>
      </c>
      <c r="H157" s="135" t="s">
        <v>169</v>
      </c>
      <c r="I157" s="12" t="s">
        <v>101</v>
      </c>
      <c r="J157" s="13" t="s">
        <v>312</v>
      </c>
      <c r="K157" s="134">
        <v>482</v>
      </c>
      <c r="L157" s="55" t="s">
        <v>546</v>
      </c>
      <c r="M157" s="12" t="s">
        <v>5</v>
      </c>
      <c r="N157" s="12"/>
      <c r="O157" s="12"/>
      <c r="P157" s="12" t="s">
        <v>39</v>
      </c>
      <c r="Q157" s="12"/>
      <c r="R157" s="12"/>
      <c r="S157" s="12"/>
      <c r="T157" s="12"/>
      <c r="U157" s="12"/>
      <c r="V157" s="12"/>
      <c r="W157" s="12"/>
      <c r="X157" s="12"/>
      <c r="Y157" s="12"/>
      <c r="Z157" s="12"/>
      <c r="AA157" s="12"/>
      <c r="AB157" s="12" t="s">
        <v>4</v>
      </c>
      <c r="AC157" s="12" t="s">
        <v>3</v>
      </c>
      <c r="AD157" s="12" t="s">
        <v>25</v>
      </c>
      <c r="AE157" s="12" t="s">
        <v>20</v>
      </c>
      <c r="AF157" s="13" t="s">
        <v>545</v>
      </c>
      <c r="AG157" s="13"/>
      <c r="AH157" s="81">
        <v>0</v>
      </c>
      <c r="AI157" s="81"/>
      <c r="AJ157" s="49">
        <v>25</v>
      </c>
      <c r="AK157" s="81">
        <v>25</v>
      </c>
      <c r="AL157" s="81">
        <v>50</v>
      </c>
      <c r="AM157" s="81">
        <v>100</v>
      </c>
      <c r="AN157" s="81"/>
      <c r="AO157" s="81"/>
      <c r="AP157" s="49">
        <v>25</v>
      </c>
      <c r="AQ157" s="12"/>
      <c r="AR157" s="136"/>
      <c r="AS157" s="12">
        <v>0</v>
      </c>
      <c r="AT157" s="12"/>
      <c r="AU157" s="13"/>
      <c r="AV157" s="37">
        <v>5</v>
      </c>
      <c r="AW157" s="37"/>
      <c r="AX157" s="37"/>
      <c r="AY157" s="37">
        <v>10</v>
      </c>
      <c r="AZ157" s="56"/>
      <c r="BA157" s="13"/>
      <c r="BB157" s="130">
        <v>10</v>
      </c>
    </row>
    <row r="158" spans="1:54" ht="84.75" customHeight="1" x14ac:dyDescent="0.25">
      <c r="A158" s="15" t="s">
        <v>316</v>
      </c>
      <c r="B158" s="15" t="s">
        <v>153</v>
      </c>
      <c r="C158" s="15" t="s">
        <v>10</v>
      </c>
      <c r="D158" s="15" t="s">
        <v>542</v>
      </c>
      <c r="E158" s="15" t="s">
        <v>541</v>
      </c>
      <c r="F158" s="12" t="s">
        <v>314</v>
      </c>
      <c r="G158" s="12" t="s">
        <v>313</v>
      </c>
      <c r="H158" s="135" t="s">
        <v>169</v>
      </c>
      <c r="I158" s="12" t="s">
        <v>101</v>
      </c>
      <c r="J158" s="13" t="s">
        <v>312</v>
      </c>
      <c r="K158" s="134">
        <v>505</v>
      </c>
      <c r="L158" s="55" t="s">
        <v>544</v>
      </c>
      <c r="M158" s="12" t="s">
        <v>5</v>
      </c>
      <c r="N158" s="12"/>
      <c r="O158" s="12"/>
      <c r="P158" s="12"/>
      <c r="Q158" s="12" t="s">
        <v>39</v>
      </c>
      <c r="R158" s="12"/>
      <c r="S158" s="12"/>
      <c r="T158" s="12"/>
      <c r="U158" s="12"/>
      <c r="V158" s="12"/>
      <c r="W158" s="12"/>
      <c r="X158" s="12"/>
      <c r="Y158" s="12"/>
      <c r="Z158" s="12"/>
      <c r="AA158" s="12"/>
      <c r="AB158" s="12" t="s">
        <v>4</v>
      </c>
      <c r="AC158" s="12" t="s">
        <v>3</v>
      </c>
      <c r="AD158" s="12" t="s">
        <v>25</v>
      </c>
      <c r="AE158" s="12" t="s">
        <v>20</v>
      </c>
      <c r="AF158" s="13" t="s">
        <v>543</v>
      </c>
      <c r="AG158" s="13"/>
      <c r="AH158" s="12">
        <v>0</v>
      </c>
      <c r="AI158" s="12">
        <v>0</v>
      </c>
      <c r="AJ158" s="49">
        <v>30</v>
      </c>
      <c r="AK158" s="12">
        <v>40</v>
      </c>
      <c r="AL158" s="12">
        <v>30</v>
      </c>
      <c r="AM158" s="12">
        <v>100</v>
      </c>
      <c r="AN158" s="12"/>
      <c r="AO158" s="12"/>
      <c r="AP158" s="49">
        <v>30</v>
      </c>
      <c r="AQ158" s="12"/>
      <c r="AR158" s="42"/>
      <c r="AS158" s="12"/>
      <c r="AT158" s="12"/>
      <c r="AU158" s="13"/>
      <c r="AV158" s="37"/>
      <c r="AW158" s="37"/>
      <c r="AX158" s="37"/>
      <c r="AY158" s="37"/>
      <c r="AZ158" s="56"/>
      <c r="BA158" s="13"/>
      <c r="BB158" s="130"/>
    </row>
    <row r="159" spans="1:54" ht="75" customHeight="1" x14ac:dyDescent="0.25">
      <c r="A159" s="12" t="s">
        <v>316</v>
      </c>
      <c r="B159" s="13" t="s">
        <v>153</v>
      </c>
      <c r="C159" s="13" t="s">
        <v>10</v>
      </c>
      <c r="D159" s="13" t="s">
        <v>542</v>
      </c>
      <c r="E159" s="13" t="s">
        <v>541</v>
      </c>
      <c r="F159" s="13" t="s">
        <v>314</v>
      </c>
      <c r="G159" s="13" t="s">
        <v>313</v>
      </c>
      <c r="H159" s="133" t="s">
        <v>169</v>
      </c>
      <c r="I159" s="13" t="s">
        <v>101</v>
      </c>
      <c r="J159" s="13" t="s">
        <v>312</v>
      </c>
      <c r="K159" s="12">
        <v>109</v>
      </c>
      <c r="L159" s="132" t="s">
        <v>540</v>
      </c>
      <c r="M159" s="6" t="s">
        <v>396</v>
      </c>
      <c r="N159" s="12"/>
      <c r="O159" s="12"/>
      <c r="P159" s="12"/>
      <c r="Q159" s="12" t="s">
        <v>39</v>
      </c>
      <c r="R159" s="12"/>
      <c r="S159" s="12"/>
      <c r="T159" s="12"/>
      <c r="U159" s="12"/>
      <c r="V159" s="12"/>
      <c r="W159" s="12"/>
      <c r="X159" s="12"/>
      <c r="Y159" s="12"/>
      <c r="Z159" s="12"/>
      <c r="AA159" s="12"/>
      <c r="AB159" s="12" t="s">
        <v>28</v>
      </c>
      <c r="AC159" s="12" t="s">
        <v>395</v>
      </c>
      <c r="AD159" s="12" t="s">
        <v>25</v>
      </c>
      <c r="AE159" s="12" t="s">
        <v>1</v>
      </c>
      <c r="AF159" s="13" t="s">
        <v>539</v>
      </c>
      <c r="AG159" s="13"/>
      <c r="AH159" s="35">
        <v>0</v>
      </c>
      <c r="AI159" s="35"/>
      <c r="AJ159" s="12">
        <v>1000</v>
      </c>
      <c r="AK159" s="12">
        <v>5500</v>
      </c>
      <c r="AL159" s="12">
        <v>10000</v>
      </c>
      <c r="AM159" s="12">
        <v>10000</v>
      </c>
      <c r="AN159" s="12"/>
      <c r="AO159" s="12"/>
      <c r="AP159" s="12">
        <v>1000</v>
      </c>
      <c r="AQ159" s="12"/>
      <c r="AR159" s="42"/>
      <c r="AS159" s="12"/>
      <c r="AT159" s="12"/>
      <c r="AU159" s="13"/>
      <c r="AV159" s="37"/>
      <c r="AW159" s="37"/>
      <c r="AX159" s="37"/>
      <c r="AY159" s="37"/>
      <c r="AZ159" s="56"/>
      <c r="BA159" s="13"/>
      <c r="BB159" s="130">
        <f>AP159</f>
        <v>1000</v>
      </c>
    </row>
    <row r="160" spans="1:54" ht="78" customHeight="1" x14ac:dyDescent="0.25">
      <c r="A160" s="15" t="s">
        <v>316</v>
      </c>
      <c r="B160" s="15" t="s">
        <v>153</v>
      </c>
      <c r="C160" s="15" t="s">
        <v>10</v>
      </c>
      <c r="D160" s="15" t="s">
        <v>468</v>
      </c>
      <c r="E160" s="15" t="s">
        <v>467</v>
      </c>
      <c r="F160" s="12" t="s">
        <v>478</v>
      </c>
      <c r="G160" s="12" t="s">
        <v>108</v>
      </c>
      <c r="H160" s="12" t="s">
        <v>169</v>
      </c>
      <c r="I160" s="12" t="s">
        <v>291</v>
      </c>
      <c r="J160" s="55" t="s">
        <v>290</v>
      </c>
      <c r="K160" s="12">
        <v>52</v>
      </c>
      <c r="L160" s="55" t="s">
        <v>538</v>
      </c>
      <c r="M160" s="12" t="s">
        <v>104</v>
      </c>
      <c r="N160" s="55"/>
      <c r="O160" s="55"/>
      <c r="P160" s="55"/>
      <c r="Q160" s="55"/>
      <c r="R160" s="55"/>
      <c r="S160" s="55"/>
      <c r="T160" s="55"/>
      <c r="U160" s="55"/>
      <c r="V160" s="55"/>
      <c r="W160" s="55"/>
      <c r="X160" s="55"/>
      <c r="Y160" s="55"/>
      <c r="Z160" s="55"/>
      <c r="AA160" s="55"/>
      <c r="AB160" s="12" t="s">
        <v>28</v>
      </c>
      <c r="AC160" s="12" t="s">
        <v>21</v>
      </c>
      <c r="AD160" s="12" t="s">
        <v>25</v>
      </c>
      <c r="AE160" s="12" t="s">
        <v>1</v>
      </c>
      <c r="AF160" s="55" t="s">
        <v>537</v>
      </c>
      <c r="AG160" s="55" t="s">
        <v>534</v>
      </c>
      <c r="AH160" s="12">
        <v>682</v>
      </c>
      <c r="AI160" s="12">
        <v>199</v>
      </c>
      <c r="AJ160" s="12">
        <v>67</v>
      </c>
      <c r="AK160" s="12">
        <v>82</v>
      </c>
      <c r="AL160" s="12">
        <v>81</v>
      </c>
      <c r="AM160" s="12">
        <v>429</v>
      </c>
      <c r="AN160" s="6"/>
      <c r="AO160" s="12"/>
      <c r="AP160" s="12">
        <v>67</v>
      </c>
      <c r="AQ160" s="6"/>
      <c r="AR160" s="129"/>
      <c r="AS160" s="55"/>
      <c r="AT160" s="12"/>
      <c r="AU160" s="55"/>
      <c r="AV160" s="12">
        <v>33</v>
      </c>
      <c r="AW160" s="12"/>
      <c r="AX160" s="12"/>
      <c r="AY160" s="12"/>
      <c r="AZ160" s="12"/>
      <c r="BA160" s="12"/>
      <c r="BB160" s="12">
        <v>34</v>
      </c>
    </row>
    <row r="161" spans="1:54" ht="78" customHeight="1" x14ac:dyDescent="0.25">
      <c r="A161" s="15" t="s">
        <v>316</v>
      </c>
      <c r="B161" s="15" t="s">
        <v>153</v>
      </c>
      <c r="C161" s="15" t="s">
        <v>10</v>
      </c>
      <c r="D161" s="15" t="s">
        <v>468</v>
      </c>
      <c r="E161" s="15" t="s">
        <v>467</v>
      </c>
      <c r="F161" s="12" t="s">
        <v>478</v>
      </c>
      <c r="G161" s="12" t="s">
        <v>108</v>
      </c>
      <c r="H161" s="12" t="s">
        <v>169</v>
      </c>
      <c r="I161" s="12" t="s">
        <v>291</v>
      </c>
      <c r="J161" s="55" t="s">
        <v>487</v>
      </c>
      <c r="K161" s="12">
        <v>53</v>
      </c>
      <c r="L161" s="55" t="s">
        <v>536</v>
      </c>
      <c r="M161" s="12" t="s">
        <v>104</v>
      </c>
      <c r="N161" s="12"/>
      <c r="O161" s="12"/>
      <c r="P161" s="12"/>
      <c r="Q161" s="12"/>
      <c r="R161" s="12"/>
      <c r="S161" s="12"/>
      <c r="T161" s="12"/>
      <c r="U161" s="12"/>
      <c r="V161" s="12"/>
      <c r="W161" s="12"/>
      <c r="X161" s="12"/>
      <c r="Y161" s="12"/>
      <c r="Z161" s="12"/>
      <c r="AA161" s="12"/>
      <c r="AB161" s="12" t="s">
        <v>28</v>
      </c>
      <c r="AC161" s="12" t="s">
        <v>21</v>
      </c>
      <c r="AD161" s="12" t="s">
        <v>25</v>
      </c>
      <c r="AE161" s="12" t="s">
        <v>1</v>
      </c>
      <c r="AF161" s="55" t="s">
        <v>535</v>
      </c>
      <c r="AG161" s="55" t="s">
        <v>534</v>
      </c>
      <c r="AH161" s="12">
        <v>704</v>
      </c>
      <c r="AI161" s="12">
        <v>365</v>
      </c>
      <c r="AJ161" s="12">
        <v>191</v>
      </c>
      <c r="AK161" s="12">
        <v>199</v>
      </c>
      <c r="AL161" s="12">
        <v>223</v>
      </c>
      <c r="AM161" s="12">
        <v>978</v>
      </c>
      <c r="AN161" s="6"/>
      <c r="AO161" s="12"/>
      <c r="AP161" s="12">
        <v>191</v>
      </c>
      <c r="AQ161" s="6"/>
      <c r="AR161" s="129"/>
      <c r="AS161" s="12"/>
      <c r="AT161" s="12"/>
      <c r="AU161" s="55"/>
      <c r="AV161" s="12">
        <v>50</v>
      </c>
      <c r="AW161" s="12"/>
      <c r="AX161" s="12"/>
      <c r="AY161" s="12"/>
      <c r="AZ161" s="12"/>
      <c r="BA161" s="12"/>
      <c r="BB161" s="12">
        <v>141</v>
      </c>
    </row>
    <row r="162" spans="1:54" ht="78" customHeight="1" x14ac:dyDescent="0.25">
      <c r="A162" s="15" t="s">
        <v>316</v>
      </c>
      <c r="B162" s="15" t="s">
        <v>153</v>
      </c>
      <c r="C162" s="15" t="s">
        <v>10</v>
      </c>
      <c r="D162" s="15" t="s">
        <v>468</v>
      </c>
      <c r="E162" s="15" t="s">
        <v>467</v>
      </c>
      <c r="F162" s="12" t="s">
        <v>478</v>
      </c>
      <c r="G162" s="12" t="s">
        <v>308</v>
      </c>
      <c r="H162" s="12" t="s">
        <v>169</v>
      </c>
      <c r="I162" s="12" t="s">
        <v>366</v>
      </c>
      <c r="J162" s="55" t="s">
        <v>487</v>
      </c>
      <c r="K162" s="12">
        <v>55</v>
      </c>
      <c r="L162" s="55" t="s">
        <v>533</v>
      </c>
      <c r="M162" s="12" t="s">
        <v>125</v>
      </c>
      <c r="N162" s="12"/>
      <c r="O162" s="12"/>
      <c r="P162" s="12"/>
      <c r="Q162" s="12" t="s">
        <v>39</v>
      </c>
      <c r="R162" s="12"/>
      <c r="S162" s="12"/>
      <c r="T162" s="12"/>
      <c r="U162" s="12"/>
      <c r="V162" s="12"/>
      <c r="W162" s="12"/>
      <c r="X162" s="12"/>
      <c r="Y162" s="12"/>
      <c r="Z162" s="12"/>
      <c r="AA162" s="12"/>
      <c r="AB162" s="12" t="s">
        <v>28</v>
      </c>
      <c r="AC162" s="12" t="s">
        <v>77</v>
      </c>
      <c r="AD162" s="12" t="s">
        <v>25</v>
      </c>
      <c r="AE162" s="12" t="s">
        <v>1</v>
      </c>
      <c r="AF162" s="55" t="s">
        <v>532</v>
      </c>
      <c r="AG162" s="55" t="s">
        <v>529</v>
      </c>
      <c r="AH162" s="12"/>
      <c r="AI162" s="12">
        <v>2317</v>
      </c>
      <c r="AJ162" s="12">
        <v>2284</v>
      </c>
      <c r="AK162" s="12">
        <v>980</v>
      </c>
      <c r="AL162" s="12">
        <v>25</v>
      </c>
      <c r="AM162" s="12">
        <v>5606</v>
      </c>
      <c r="AN162" s="6">
        <v>2303</v>
      </c>
      <c r="AO162" s="12"/>
      <c r="AP162" s="12">
        <v>2284</v>
      </c>
      <c r="AQ162" s="6">
        <v>14</v>
      </c>
      <c r="AR162" s="6">
        <v>45</v>
      </c>
      <c r="AS162" s="12">
        <v>68</v>
      </c>
      <c r="AT162" s="12">
        <v>135</v>
      </c>
      <c r="AU162" s="12">
        <v>161</v>
      </c>
      <c r="AV162" s="12">
        <v>178</v>
      </c>
      <c r="AW162" s="12">
        <v>229</v>
      </c>
      <c r="AX162" s="12">
        <v>305</v>
      </c>
      <c r="AY162" s="12">
        <v>245</v>
      </c>
      <c r="AZ162" s="12">
        <v>360</v>
      </c>
      <c r="BA162" s="12">
        <v>318</v>
      </c>
      <c r="BB162" s="12">
        <v>226</v>
      </c>
    </row>
    <row r="163" spans="1:54" ht="78" customHeight="1" x14ac:dyDescent="0.25">
      <c r="A163" s="15" t="s">
        <v>316</v>
      </c>
      <c r="B163" s="15" t="s">
        <v>153</v>
      </c>
      <c r="C163" s="15" t="s">
        <v>10</v>
      </c>
      <c r="D163" s="15" t="s">
        <v>468</v>
      </c>
      <c r="E163" s="15" t="s">
        <v>467</v>
      </c>
      <c r="F163" s="12" t="s">
        <v>478</v>
      </c>
      <c r="G163" s="12" t="s">
        <v>308</v>
      </c>
      <c r="H163" s="12" t="s">
        <v>169</v>
      </c>
      <c r="I163" s="12" t="s">
        <v>366</v>
      </c>
      <c r="J163" s="55" t="s">
        <v>487</v>
      </c>
      <c r="K163" s="12">
        <v>56</v>
      </c>
      <c r="L163" s="55" t="s">
        <v>531</v>
      </c>
      <c r="M163" s="12" t="s">
        <v>125</v>
      </c>
      <c r="N163" s="12"/>
      <c r="O163" s="12"/>
      <c r="P163" s="12"/>
      <c r="Q163" s="12" t="s">
        <v>39</v>
      </c>
      <c r="R163" s="12"/>
      <c r="S163" s="12"/>
      <c r="T163" s="12"/>
      <c r="U163" s="12"/>
      <c r="V163" s="12"/>
      <c r="W163" s="12"/>
      <c r="X163" s="12"/>
      <c r="Y163" s="12"/>
      <c r="Z163" s="12"/>
      <c r="AA163" s="12"/>
      <c r="AB163" s="12" t="s">
        <v>28</v>
      </c>
      <c r="AC163" s="12" t="s">
        <v>77</v>
      </c>
      <c r="AD163" s="12" t="s">
        <v>25</v>
      </c>
      <c r="AE163" s="12" t="s">
        <v>1</v>
      </c>
      <c r="AF163" s="24" t="s">
        <v>530</v>
      </c>
      <c r="AG163" s="24" t="s">
        <v>529</v>
      </c>
      <c r="AH163" s="24"/>
      <c r="AI163" s="12">
        <v>920</v>
      </c>
      <c r="AJ163" s="12">
        <v>1205</v>
      </c>
      <c r="AK163" s="12">
        <v>3228</v>
      </c>
      <c r="AL163" s="12">
        <v>1712</v>
      </c>
      <c r="AM163" s="12">
        <v>7065</v>
      </c>
      <c r="AN163" s="6">
        <v>884</v>
      </c>
      <c r="AO163" s="12"/>
      <c r="AP163" s="12">
        <v>1205</v>
      </c>
      <c r="AQ163" s="6">
        <v>18</v>
      </c>
      <c r="AR163" s="6">
        <v>17</v>
      </c>
      <c r="AS163" s="12">
        <v>37</v>
      </c>
      <c r="AT163" s="12">
        <v>120</v>
      </c>
      <c r="AU163" s="12">
        <v>124</v>
      </c>
      <c r="AV163" s="12">
        <v>59</v>
      </c>
      <c r="AW163" s="12">
        <v>75</v>
      </c>
      <c r="AX163" s="12">
        <v>37</v>
      </c>
      <c r="AY163" s="12">
        <v>133</v>
      </c>
      <c r="AZ163" s="12">
        <v>90</v>
      </c>
      <c r="BA163" s="12">
        <v>251</v>
      </c>
      <c r="BB163" s="12">
        <v>244</v>
      </c>
    </row>
    <row r="164" spans="1:54" ht="78" customHeight="1" x14ac:dyDescent="0.25">
      <c r="A164" s="15" t="s">
        <v>316</v>
      </c>
      <c r="B164" s="15" t="s">
        <v>153</v>
      </c>
      <c r="C164" s="15" t="s">
        <v>10</v>
      </c>
      <c r="D164" s="15" t="s">
        <v>468</v>
      </c>
      <c r="E164" s="15" t="s">
        <v>467</v>
      </c>
      <c r="F164" s="12" t="s">
        <v>478</v>
      </c>
      <c r="G164" s="12" t="s">
        <v>308</v>
      </c>
      <c r="H164" s="12" t="s">
        <v>169</v>
      </c>
      <c r="I164" s="12" t="s">
        <v>366</v>
      </c>
      <c r="J164" s="55" t="s">
        <v>487</v>
      </c>
      <c r="K164" s="15">
        <v>57</v>
      </c>
      <c r="L164" s="72" t="s">
        <v>528</v>
      </c>
      <c r="M164" s="12" t="s">
        <v>66</v>
      </c>
      <c r="N164" s="12"/>
      <c r="O164" s="12"/>
      <c r="P164" s="12"/>
      <c r="Q164" s="12" t="s">
        <v>39</v>
      </c>
      <c r="R164" s="12"/>
      <c r="S164" s="12"/>
      <c r="T164" s="12"/>
      <c r="U164" s="12"/>
      <c r="V164" s="12"/>
      <c r="W164" s="12"/>
      <c r="X164" s="12"/>
      <c r="Y164" s="12"/>
      <c r="Z164" s="12"/>
      <c r="AA164" s="12"/>
      <c r="AB164" s="12" t="s">
        <v>28</v>
      </c>
      <c r="AC164" s="12" t="s">
        <v>17</v>
      </c>
      <c r="AD164" s="12" t="s">
        <v>25</v>
      </c>
      <c r="AE164" s="12" t="s">
        <v>1</v>
      </c>
      <c r="AF164" s="24" t="s">
        <v>527</v>
      </c>
      <c r="AG164" s="24" t="s">
        <v>526</v>
      </c>
      <c r="AH164" s="12">
        <v>0</v>
      </c>
      <c r="AI164" s="12">
        <v>0</v>
      </c>
      <c r="AJ164" s="12">
        <v>2</v>
      </c>
      <c r="AK164" s="12"/>
      <c r="AL164" s="12"/>
      <c r="AM164" s="12">
        <v>2</v>
      </c>
      <c r="AN164" s="6"/>
      <c r="AO164" s="12"/>
      <c r="AP164" s="12">
        <v>2</v>
      </c>
      <c r="AQ164" s="6"/>
      <c r="AR164" s="127"/>
      <c r="AS164" s="12"/>
      <c r="AT164" s="12"/>
      <c r="AU164" s="13"/>
      <c r="AV164" s="13"/>
      <c r="AW164" s="13"/>
      <c r="AX164" s="13"/>
      <c r="AY164" s="12"/>
      <c r="AZ164" s="12"/>
      <c r="BA164" s="13"/>
      <c r="BB164" s="13"/>
    </row>
    <row r="165" spans="1:54" ht="78" customHeight="1" x14ac:dyDescent="0.25">
      <c r="A165" s="15" t="s">
        <v>316</v>
      </c>
      <c r="B165" s="15" t="s">
        <v>153</v>
      </c>
      <c r="C165" s="15" t="s">
        <v>10</v>
      </c>
      <c r="D165" s="15" t="s">
        <v>468</v>
      </c>
      <c r="E165" s="15" t="s">
        <v>467</v>
      </c>
      <c r="F165" s="12" t="s">
        <v>478</v>
      </c>
      <c r="G165" s="12" t="s">
        <v>308</v>
      </c>
      <c r="H165" s="12" t="s">
        <v>169</v>
      </c>
      <c r="I165" s="12" t="s">
        <v>366</v>
      </c>
      <c r="J165" s="55" t="s">
        <v>487</v>
      </c>
      <c r="K165" s="12">
        <v>58</v>
      </c>
      <c r="L165" s="55" t="s">
        <v>525</v>
      </c>
      <c r="M165" s="12" t="s">
        <v>66</v>
      </c>
      <c r="N165" s="12"/>
      <c r="O165" s="12"/>
      <c r="P165" s="12" t="s">
        <v>39</v>
      </c>
      <c r="Q165" s="12"/>
      <c r="R165" s="12"/>
      <c r="S165" s="12"/>
      <c r="T165" s="12"/>
      <c r="U165" s="12"/>
      <c r="V165" s="12"/>
      <c r="W165" s="12"/>
      <c r="X165" s="12"/>
      <c r="Y165" s="12"/>
      <c r="Z165" s="12"/>
      <c r="AA165" s="12"/>
      <c r="AB165" s="12" t="s">
        <v>28</v>
      </c>
      <c r="AC165" s="12" t="s">
        <v>77</v>
      </c>
      <c r="AD165" s="12" t="s">
        <v>25</v>
      </c>
      <c r="AE165" s="12" t="s">
        <v>1</v>
      </c>
      <c r="AF165" s="24" t="s">
        <v>476</v>
      </c>
      <c r="AG165" s="24" t="s">
        <v>524</v>
      </c>
      <c r="AH165" s="12"/>
      <c r="AI165" s="12"/>
      <c r="AJ165" s="12">
        <v>965</v>
      </c>
      <c r="AK165" s="12"/>
      <c r="AL165" s="12"/>
      <c r="AM165" s="12">
        <v>0</v>
      </c>
      <c r="AN165" s="6"/>
      <c r="AO165" s="12"/>
      <c r="AP165" s="12">
        <v>965</v>
      </c>
      <c r="AQ165" s="6">
        <v>28</v>
      </c>
      <c r="AR165" s="32">
        <v>46</v>
      </c>
      <c r="AS165" s="12">
        <v>46</v>
      </c>
      <c r="AT165" s="12">
        <v>10</v>
      </c>
      <c r="AU165" s="12">
        <v>11</v>
      </c>
      <c r="AV165" s="12">
        <v>35</v>
      </c>
      <c r="AW165" s="12">
        <v>35</v>
      </c>
      <c r="AX165" s="12">
        <v>68</v>
      </c>
      <c r="AY165" s="12">
        <v>133</v>
      </c>
      <c r="AZ165" s="12">
        <v>203</v>
      </c>
      <c r="BA165" s="12">
        <v>203</v>
      </c>
      <c r="BB165" s="12">
        <v>147</v>
      </c>
    </row>
    <row r="166" spans="1:54" ht="78" customHeight="1" x14ac:dyDescent="0.25">
      <c r="A166" s="15" t="s">
        <v>316</v>
      </c>
      <c r="B166" s="15" t="s">
        <v>153</v>
      </c>
      <c r="C166" s="15" t="s">
        <v>10</v>
      </c>
      <c r="D166" s="15" t="s">
        <v>468</v>
      </c>
      <c r="E166" s="15" t="s">
        <v>498</v>
      </c>
      <c r="F166" s="12" t="s">
        <v>299</v>
      </c>
      <c r="G166" s="12" t="s">
        <v>523</v>
      </c>
      <c r="H166" s="12" t="s">
        <v>169</v>
      </c>
      <c r="I166" s="12" t="s">
        <v>393</v>
      </c>
      <c r="J166" s="55" t="s">
        <v>392</v>
      </c>
      <c r="K166" s="12">
        <v>67</v>
      </c>
      <c r="L166" s="55" t="s">
        <v>522</v>
      </c>
      <c r="M166" s="12" t="s">
        <v>125</v>
      </c>
      <c r="N166" s="12" t="s">
        <v>39</v>
      </c>
      <c r="O166" s="12"/>
      <c r="P166" s="12"/>
      <c r="Q166" s="12" t="s">
        <v>124</v>
      </c>
      <c r="R166" s="12"/>
      <c r="S166" s="12"/>
      <c r="T166" s="12"/>
      <c r="U166" s="12"/>
      <c r="V166" s="12"/>
      <c r="W166" s="12"/>
      <c r="X166" s="12"/>
      <c r="Y166" s="12"/>
      <c r="Z166" s="12"/>
      <c r="AA166" s="12"/>
      <c r="AB166" s="12" t="s">
        <v>78</v>
      </c>
      <c r="AC166" s="12" t="s">
        <v>17</v>
      </c>
      <c r="AD166" s="12" t="s">
        <v>16</v>
      </c>
      <c r="AE166" s="12" t="s">
        <v>65</v>
      </c>
      <c r="AF166" s="55" t="s">
        <v>521</v>
      </c>
      <c r="AG166" s="55"/>
      <c r="AH166" s="12">
        <v>80.099999999999994</v>
      </c>
      <c r="AI166" s="12">
        <v>80.8</v>
      </c>
      <c r="AJ166" s="12">
        <v>81.7</v>
      </c>
      <c r="AK166" s="12">
        <v>82.3</v>
      </c>
      <c r="AL166" s="12">
        <v>83</v>
      </c>
      <c r="AM166" s="12">
        <v>83</v>
      </c>
      <c r="AN166" s="6"/>
      <c r="AO166" s="12"/>
      <c r="AP166" s="12">
        <v>81.5</v>
      </c>
      <c r="AQ166" s="54"/>
      <c r="AR166" s="129"/>
      <c r="AS166" s="55"/>
      <c r="AT166" s="55"/>
      <c r="AU166" s="55"/>
      <c r="AV166" s="55"/>
      <c r="AW166" s="55"/>
      <c r="AX166" s="55"/>
      <c r="AY166" s="55"/>
      <c r="AZ166" s="12"/>
      <c r="BA166" s="55"/>
      <c r="BB166" s="55">
        <v>81.7</v>
      </c>
    </row>
    <row r="167" spans="1:54" ht="78" customHeight="1" x14ac:dyDescent="0.25">
      <c r="A167" s="15" t="s">
        <v>316</v>
      </c>
      <c r="B167" s="15" t="s">
        <v>153</v>
      </c>
      <c r="C167" s="15" t="s">
        <v>10</v>
      </c>
      <c r="D167" s="15" t="s">
        <v>468</v>
      </c>
      <c r="E167" s="15" t="s">
        <v>498</v>
      </c>
      <c r="F167" s="12" t="s">
        <v>299</v>
      </c>
      <c r="G167" s="12" t="s">
        <v>108</v>
      </c>
      <c r="H167" s="12" t="s">
        <v>169</v>
      </c>
      <c r="I167" s="12" t="s">
        <v>106</v>
      </c>
      <c r="J167" s="55" t="s">
        <v>365</v>
      </c>
      <c r="K167" s="12">
        <v>68</v>
      </c>
      <c r="L167" s="55" t="s">
        <v>520</v>
      </c>
      <c r="M167" s="12" t="s">
        <v>56</v>
      </c>
      <c r="N167" s="12" t="s">
        <v>39</v>
      </c>
      <c r="O167" s="12"/>
      <c r="P167" s="12"/>
      <c r="Q167" s="12"/>
      <c r="R167" s="12"/>
      <c r="S167" s="12"/>
      <c r="T167" s="12"/>
      <c r="U167" s="12"/>
      <c r="V167" s="12"/>
      <c r="W167" s="12"/>
      <c r="X167" s="12"/>
      <c r="Y167" s="12"/>
      <c r="Z167" s="12"/>
      <c r="AA167" s="12"/>
      <c r="AB167" s="12" t="s">
        <v>78</v>
      </c>
      <c r="AC167" s="12" t="s">
        <v>17</v>
      </c>
      <c r="AD167" s="12" t="s">
        <v>200</v>
      </c>
      <c r="AE167" s="12" t="s">
        <v>65</v>
      </c>
      <c r="AF167" s="55" t="s">
        <v>519</v>
      </c>
      <c r="AG167" s="13"/>
      <c r="AH167" s="12">
        <v>9.01</v>
      </c>
      <c r="AI167" s="12">
        <v>8.06</v>
      </c>
      <c r="AJ167" s="12">
        <v>8.1</v>
      </c>
      <c r="AK167" s="12">
        <v>7.09</v>
      </c>
      <c r="AL167" s="12">
        <v>7.5</v>
      </c>
      <c r="AM167" s="12">
        <v>7.5</v>
      </c>
      <c r="AN167" s="6"/>
      <c r="AO167" s="12"/>
      <c r="AP167" s="12">
        <v>8.1</v>
      </c>
      <c r="AQ167" s="6"/>
      <c r="AR167" s="127"/>
      <c r="AS167" s="13"/>
      <c r="AT167" s="13"/>
      <c r="AU167" s="13"/>
      <c r="AV167" s="13"/>
      <c r="AW167" s="13"/>
      <c r="AX167" s="13"/>
      <c r="AY167" s="13"/>
      <c r="AZ167" s="12"/>
      <c r="BA167" s="13"/>
      <c r="BB167" s="13">
        <v>8.1</v>
      </c>
    </row>
    <row r="168" spans="1:54" ht="78" customHeight="1" x14ac:dyDescent="0.25">
      <c r="A168" s="15" t="s">
        <v>316</v>
      </c>
      <c r="B168" s="15" t="s">
        <v>153</v>
      </c>
      <c r="C168" s="15" t="s">
        <v>10</v>
      </c>
      <c r="D168" s="15" t="s">
        <v>468</v>
      </c>
      <c r="E168" s="15" t="s">
        <v>498</v>
      </c>
      <c r="F168" s="12" t="s">
        <v>497</v>
      </c>
      <c r="G168" s="12" t="s">
        <v>108</v>
      </c>
      <c r="H168" s="12" t="s">
        <v>169</v>
      </c>
      <c r="I168" s="12" t="s">
        <v>106</v>
      </c>
      <c r="J168" s="55" t="s">
        <v>365</v>
      </c>
      <c r="K168" s="12">
        <v>69</v>
      </c>
      <c r="L168" s="55" t="s">
        <v>518</v>
      </c>
      <c r="M168" s="12" t="s">
        <v>125</v>
      </c>
      <c r="N168" s="12" t="s">
        <v>39</v>
      </c>
      <c r="O168" s="12"/>
      <c r="P168" s="12"/>
      <c r="Q168" s="12" t="s">
        <v>124</v>
      </c>
      <c r="R168" s="12"/>
      <c r="S168" s="12"/>
      <c r="T168" s="12"/>
      <c r="U168" s="12"/>
      <c r="V168" s="12"/>
      <c r="W168" s="12"/>
      <c r="X168" s="12"/>
      <c r="Y168" s="12"/>
      <c r="Z168" s="12"/>
      <c r="AA168" s="12"/>
      <c r="AB168" s="12" t="s">
        <v>78</v>
      </c>
      <c r="AC168" s="12" t="s">
        <v>17</v>
      </c>
      <c r="AD168" s="12" t="s">
        <v>16</v>
      </c>
      <c r="AE168" s="12" t="s">
        <v>65</v>
      </c>
      <c r="AF168" s="55" t="s">
        <v>517</v>
      </c>
      <c r="AG168" s="55"/>
      <c r="AH168" s="12">
        <v>66.760000000000005</v>
      </c>
      <c r="AI168" s="12">
        <v>68.2</v>
      </c>
      <c r="AJ168" s="12">
        <v>70.5</v>
      </c>
      <c r="AK168" s="12">
        <v>71.8</v>
      </c>
      <c r="AL168" s="12">
        <v>73</v>
      </c>
      <c r="AM168" s="12">
        <v>73</v>
      </c>
      <c r="AN168" s="6"/>
      <c r="AO168" s="12"/>
      <c r="AP168" s="12">
        <v>69.7</v>
      </c>
      <c r="AQ168" s="54"/>
      <c r="AR168" s="129"/>
      <c r="AS168" s="55"/>
      <c r="AT168" s="55"/>
      <c r="AU168" s="55"/>
      <c r="AV168" s="55"/>
      <c r="AW168" s="55"/>
      <c r="AX168" s="55"/>
      <c r="AY168" s="55"/>
      <c r="AZ168" s="12"/>
      <c r="BA168" s="55"/>
      <c r="BB168" s="55">
        <v>70.5</v>
      </c>
    </row>
    <row r="169" spans="1:54" ht="78" customHeight="1" x14ac:dyDescent="0.25">
      <c r="A169" s="15" t="s">
        <v>316</v>
      </c>
      <c r="B169" s="15" t="s">
        <v>153</v>
      </c>
      <c r="C169" s="15" t="s">
        <v>10</v>
      </c>
      <c r="D169" s="15" t="s">
        <v>468</v>
      </c>
      <c r="E169" s="15" t="s">
        <v>498</v>
      </c>
      <c r="F169" s="12" t="s">
        <v>510</v>
      </c>
      <c r="G169" s="12" t="s">
        <v>308</v>
      </c>
      <c r="H169" s="12" t="s">
        <v>169</v>
      </c>
      <c r="I169" s="12" t="s">
        <v>297</v>
      </c>
      <c r="J169" s="55" t="s">
        <v>516</v>
      </c>
      <c r="K169" s="12">
        <v>70</v>
      </c>
      <c r="L169" s="24" t="s">
        <v>515</v>
      </c>
      <c r="M169" s="12" t="s">
        <v>56</v>
      </c>
      <c r="N169" s="12" t="s">
        <v>39</v>
      </c>
      <c r="O169" s="12"/>
      <c r="P169" s="12"/>
      <c r="Q169" s="12" t="s">
        <v>39</v>
      </c>
      <c r="R169" s="12"/>
      <c r="S169" s="12"/>
      <c r="T169" s="12"/>
      <c r="U169" s="12"/>
      <c r="V169" s="12"/>
      <c r="W169" s="12"/>
      <c r="X169" s="12"/>
      <c r="Y169" s="12"/>
      <c r="Z169" s="12"/>
      <c r="AA169" s="12"/>
      <c r="AB169" s="12" t="s">
        <v>78</v>
      </c>
      <c r="AC169" s="12" t="s">
        <v>17</v>
      </c>
      <c r="AD169" s="12" t="s">
        <v>200</v>
      </c>
      <c r="AE169" s="12" t="s">
        <v>65</v>
      </c>
      <c r="AF169" s="24" t="s">
        <v>514</v>
      </c>
      <c r="AG169" s="12" t="s">
        <v>513</v>
      </c>
      <c r="AH169" s="12">
        <v>3.08</v>
      </c>
      <c r="AI169" s="12">
        <v>2.96</v>
      </c>
      <c r="AJ169" s="12">
        <v>2.87</v>
      </c>
      <c r="AK169" s="12">
        <v>2.79</v>
      </c>
      <c r="AL169" s="12">
        <v>2.7</v>
      </c>
      <c r="AM169" s="12">
        <v>2.7</v>
      </c>
      <c r="AN169" s="6"/>
      <c r="AO169" s="12"/>
      <c r="AP169" s="12">
        <v>2.87</v>
      </c>
      <c r="AQ169" s="6"/>
      <c r="AR169" s="32"/>
      <c r="AS169" s="13"/>
      <c r="AT169" s="13"/>
      <c r="AU169" s="13"/>
      <c r="AV169" s="13"/>
      <c r="AW169" s="13"/>
      <c r="AX169" s="13"/>
      <c r="AY169" s="13"/>
      <c r="AZ169" s="12"/>
      <c r="BA169" s="13"/>
      <c r="BB169" s="13">
        <v>2.87</v>
      </c>
    </row>
    <row r="170" spans="1:54" ht="78" customHeight="1" x14ac:dyDescent="0.25">
      <c r="A170" s="15" t="s">
        <v>316</v>
      </c>
      <c r="B170" s="15" t="s">
        <v>153</v>
      </c>
      <c r="C170" s="15" t="s">
        <v>10</v>
      </c>
      <c r="D170" s="15" t="s">
        <v>468</v>
      </c>
      <c r="E170" s="15" t="s">
        <v>498</v>
      </c>
      <c r="F170" s="12" t="s">
        <v>510</v>
      </c>
      <c r="G170" s="12" t="s">
        <v>108</v>
      </c>
      <c r="H170" s="12" t="s">
        <v>169</v>
      </c>
      <c r="I170" s="12" t="s">
        <v>106</v>
      </c>
      <c r="J170" s="55" t="s">
        <v>507</v>
      </c>
      <c r="K170" s="12">
        <v>71</v>
      </c>
      <c r="L170" s="72" t="s">
        <v>512</v>
      </c>
      <c r="M170" s="12" t="s">
        <v>125</v>
      </c>
      <c r="N170" s="12" t="s">
        <v>39</v>
      </c>
      <c r="O170" s="12"/>
      <c r="P170" s="12"/>
      <c r="Q170" s="12" t="s">
        <v>124</v>
      </c>
      <c r="R170" s="12"/>
      <c r="S170" s="12"/>
      <c r="T170" s="12"/>
      <c r="U170" s="12"/>
      <c r="V170" s="12"/>
      <c r="W170" s="12"/>
      <c r="X170" s="12"/>
      <c r="Y170" s="12"/>
      <c r="Z170" s="12"/>
      <c r="AA170" s="12"/>
      <c r="AB170" s="12" t="s">
        <v>78</v>
      </c>
      <c r="AC170" s="12" t="s">
        <v>17</v>
      </c>
      <c r="AD170" s="12" t="s">
        <v>200</v>
      </c>
      <c r="AE170" s="12" t="s">
        <v>65</v>
      </c>
      <c r="AF170" s="24" t="s">
        <v>511</v>
      </c>
      <c r="AG170" s="12" t="s">
        <v>504</v>
      </c>
      <c r="AH170" s="12">
        <v>5.2</v>
      </c>
      <c r="AI170" s="12">
        <v>4.8</v>
      </c>
      <c r="AJ170" s="12">
        <v>4.5999999999999996</v>
      </c>
      <c r="AK170" s="12">
        <v>4.4000000000000004</v>
      </c>
      <c r="AL170" s="12">
        <v>4.2</v>
      </c>
      <c r="AM170" s="12">
        <v>4.2</v>
      </c>
      <c r="AN170" s="12">
        <v>4.8</v>
      </c>
      <c r="AO170" s="12"/>
      <c r="AP170" s="12">
        <v>4.5999999999999996</v>
      </c>
      <c r="AQ170" s="8"/>
      <c r="AR170" s="32"/>
      <c r="AS170" s="12"/>
      <c r="AT170" s="13"/>
      <c r="AU170" s="13"/>
      <c r="AV170" s="13"/>
      <c r="AW170" s="13"/>
      <c r="AX170" s="13"/>
      <c r="AY170" s="13"/>
      <c r="AZ170" s="12"/>
      <c r="BA170" s="13"/>
      <c r="BB170" s="13">
        <v>4.8</v>
      </c>
    </row>
    <row r="171" spans="1:54" ht="78" customHeight="1" x14ac:dyDescent="0.25">
      <c r="A171" s="15" t="s">
        <v>316</v>
      </c>
      <c r="B171" s="15" t="s">
        <v>153</v>
      </c>
      <c r="C171" s="15" t="s">
        <v>10</v>
      </c>
      <c r="D171" s="15" t="s">
        <v>468</v>
      </c>
      <c r="E171" s="15" t="s">
        <v>473</v>
      </c>
      <c r="F171" s="12" t="s">
        <v>510</v>
      </c>
      <c r="G171" s="12" t="s">
        <v>108</v>
      </c>
      <c r="H171" s="12" t="s">
        <v>169</v>
      </c>
      <c r="I171" s="12" t="s">
        <v>106</v>
      </c>
      <c r="J171" s="55" t="s">
        <v>507</v>
      </c>
      <c r="K171" s="12">
        <v>72</v>
      </c>
      <c r="L171" s="55" t="s">
        <v>509</v>
      </c>
      <c r="M171" s="12" t="s">
        <v>104</v>
      </c>
      <c r="N171" s="12"/>
      <c r="O171" s="12">
        <v>3932</v>
      </c>
      <c r="P171" s="12"/>
      <c r="Q171" s="12"/>
      <c r="R171" s="12"/>
      <c r="S171" s="12"/>
      <c r="T171" s="12"/>
      <c r="U171" s="12"/>
      <c r="V171" s="12"/>
      <c r="W171" s="12"/>
      <c r="X171" s="12"/>
      <c r="Y171" s="12"/>
      <c r="Z171" s="12"/>
      <c r="AA171" s="12"/>
      <c r="AB171" s="12" t="s">
        <v>28</v>
      </c>
      <c r="AC171" s="12" t="s">
        <v>17</v>
      </c>
      <c r="AD171" s="12" t="s">
        <v>25</v>
      </c>
      <c r="AE171" s="12" t="s">
        <v>1</v>
      </c>
      <c r="AF171" s="24" t="s">
        <v>508</v>
      </c>
      <c r="AG171" s="12" t="s">
        <v>504</v>
      </c>
      <c r="AH171" s="12">
        <v>15804</v>
      </c>
      <c r="AI171" s="12">
        <v>2000</v>
      </c>
      <c r="AJ171" s="12">
        <v>2000</v>
      </c>
      <c r="AK171" s="12">
        <v>2000</v>
      </c>
      <c r="AL171" s="12">
        <v>2000</v>
      </c>
      <c r="AM171" s="12">
        <v>8000</v>
      </c>
      <c r="AN171" s="6">
        <v>2000</v>
      </c>
      <c r="AO171" s="12">
        <v>0</v>
      </c>
      <c r="AP171" s="12">
        <v>2000</v>
      </c>
      <c r="AQ171" s="8"/>
      <c r="AR171" s="127"/>
      <c r="AS171" s="13"/>
      <c r="AT171" s="13"/>
      <c r="AU171" s="13"/>
      <c r="AV171" s="13"/>
      <c r="AW171" s="13"/>
      <c r="AX171" s="13"/>
      <c r="AY171" s="13"/>
      <c r="AZ171" s="12"/>
      <c r="BA171" s="13"/>
      <c r="BB171" s="13">
        <v>2000</v>
      </c>
    </row>
    <row r="172" spans="1:54" ht="78" customHeight="1" x14ac:dyDescent="0.25">
      <c r="A172" s="15" t="s">
        <v>316</v>
      </c>
      <c r="B172" s="15" t="s">
        <v>153</v>
      </c>
      <c r="C172" s="15" t="s">
        <v>10</v>
      </c>
      <c r="D172" s="15" t="s">
        <v>468</v>
      </c>
      <c r="E172" s="15" t="s">
        <v>473</v>
      </c>
      <c r="F172" s="12" t="s">
        <v>497</v>
      </c>
      <c r="G172" s="12" t="s">
        <v>108</v>
      </c>
      <c r="H172" s="12" t="s">
        <v>169</v>
      </c>
      <c r="I172" s="12" t="s">
        <v>106</v>
      </c>
      <c r="J172" s="55" t="s">
        <v>507</v>
      </c>
      <c r="K172" s="12">
        <v>73</v>
      </c>
      <c r="L172" s="55" t="s">
        <v>506</v>
      </c>
      <c r="M172" s="12" t="s">
        <v>104</v>
      </c>
      <c r="N172" s="12"/>
      <c r="O172" s="12">
        <v>3932</v>
      </c>
      <c r="P172" s="12"/>
      <c r="Q172" s="12"/>
      <c r="R172" s="12"/>
      <c r="S172" s="12"/>
      <c r="T172" s="12"/>
      <c r="U172" s="12"/>
      <c r="V172" s="12"/>
      <c r="W172" s="12"/>
      <c r="X172" s="12"/>
      <c r="Y172" s="12"/>
      <c r="Z172" s="12"/>
      <c r="AA172" s="12"/>
      <c r="AB172" s="12" t="s">
        <v>28</v>
      </c>
      <c r="AC172" s="12" t="s">
        <v>17</v>
      </c>
      <c r="AD172" s="12" t="s">
        <v>25</v>
      </c>
      <c r="AE172" s="12" t="s">
        <v>1</v>
      </c>
      <c r="AF172" s="24" t="s">
        <v>505</v>
      </c>
      <c r="AG172" s="12" t="s">
        <v>504</v>
      </c>
      <c r="AH172" s="12">
        <v>6811</v>
      </c>
      <c r="AI172" s="12">
        <v>500</v>
      </c>
      <c r="AJ172" s="12">
        <v>500</v>
      </c>
      <c r="AK172" s="12">
        <v>500</v>
      </c>
      <c r="AL172" s="12">
        <v>500</v>
      </c>
      <c r="AM172" s="12">
        <v>2000</v>
      </c>
      <c r="AN172" s="6"/>
      <c r="AO172" s="12"/>
      <c r="AP172" s="12">
        <v>500</v>
      </c>
      <c r="AQ172" s="8"/>
      <c r="AR172" s="127"/>
      <c r="AS172" s="13"/>
      <c r="AT172" s="13"/>
      <c r="AU172" s="13"/>
      <c r="AV172" s="13"/>
      <c r="AW172" s="13"/>
      <c r="AX172" s="13"/>
      <c r="AY172" s="13"/>
      <c r="AZ172" s="12"/>
      <c r="BA172" s="13"/>
      <c r="BB172" s="13">
        <v>500</v>
      </c>
    </row>
    <row r="173" spans="1:54" ht="78" customHeight="1" x14ac:dyDescent="0.25">
      <c r="A173" s="15" t="s">
        <v>316</v>
      </c>
      <c r="B173" s="15" t="s">
        <v>153</v>
      </c>
      <c r="C173" s="15" t="s">
        <v>10</v>
      </c>
      <c r="D173" s="15" t="s">
        <v>468</v>
      </c>
      <c r="E173" s="15" t="s">
        <v>473</v>
      </c>
      <c r="F173" s="12" t="s">
        <v>497</v>
      </c>
      <c r="G173" s="12" t="s">
        <v>108</v>
      </c>
      <c r="H173" s="12" t="s">
        <v>169</v>
      </c>
      <c r="I173" s="12" t="s">
        <v>106</v>
      </c>
      <c r="J173" s="55" t="s">
        <v>365</v>
      </c>
      <c r="K173" s="39">
        <v>74</v>
      </c>
      <c r="L173" s="55" t="s">
        <v>503</v>
      </c>
      <c r="M173" s="12" t="s">
        <v>104</v>
      </c>
      <c r="N173" s="12" t="s">
        <v>39</v>
      </c>
      <c r="O173" s="12"/>
      <c r="P173" s="12"/>
      <c r="Q173" s="12" t="s">
        <v>500</v>
      </c>
      <c r="R173" s="12"/>
      <c r="S173" s="12"/>
      <c r="T173" s="12"/>
      <c r="U173" s="12"/>
      <c r="V173" s="12"/>
      <c r="W173" s="12"/>
      <c r="X173" s="12"/>
      <c r="Y173" s="12"/>
      <c r="Z173" s="12"/>
      <c r="AA173" s="12"/>
      <c r="AB173" s="12" t="s">
        <v>28</v>
      </c>
      <c r="AC173" s="12" t="s">
        <v>17</v>
      </c>
      <c r="AD173" s="12" t="s">
        <v>2</v>
      </c>
      <c r="AE173" s="12" t="s">
        <v>65</v>
      </c>
      <c r="AF173" s="24" t="s">
        <v>502</v>
      </c>
      <c r="AG173" s="12" t="s">
        <v>494</v>
      </c>
      <c r="AH173" s="36">
        <f>0.033*100</f>
        <v>3.3000000000000003</v>
      </c>
      <c r="AI173" s="36">
        <f>0.047*100</f>
        <v>4.7</v>
      </c>
      <c r="AJ173" s="36">
        <f>0.062*100</f>
        <v>6.2</v>
      </c>
      <c r="AK173" s="57">
        <f>0.077*100</f>
        <v>7.7</v>
      </c>
      <c r="AL173" s="36">
        <f>0.092*100</f>
        <v>9.1999999999999993</v>
      </c>
      <c r="AM173" s="36">
        <f>0.092*100</f>
        <v>9.1999999999999993</v>
      </c>
      <c r="AN173" s="6">
        <v>0</v>
      </c>
      <c r="AO173" s="12">
        <f>0.014*100</f>
        <v>1.4000000000000001</v>
      </c>
      <c r="AP173" s="12">
        <f>0.062*100</f>
        <v>6.2</v>
      </c>
      <c r="AQ173" s="128"/>
      <c r="AR173" s="127"/>
      <c r="AS173" s="13"/>
      <c r="AT173" s="13"/>
      <c r="AU173" s="13"/>
      <c r="AV173" s="13"/>
      <c r="AW173" s="13"/>
      <c r="AX173" s="13"/>
      <c r="AY173" s="13"/>
      <c r="AZ173" s="12"/>
      <c r="BA173" s="13"/>
      <c r="BB173" s="12">
        <f>+AP173</f>
        <v>6.2</v>
      </c>
    </row>
    <row r="174" spans="1:54" ht="78" customHeight="1" x14ac:dyDescent="0.25">
      <c r="A174" s="15" t="s">
        <v>316</v>
      </c>
      <c r="B174" s="15" t="s">
        <v>153</v>
      </c>
      <c r="C174" s="15" t="s">
        <v>10</v>
      </c>
      <c r="D174" s="15" t="s">
        <v>468</v>
      </c>
      <c r="E174" s="15" t="s">
        <v>473</v>
      </c>
      <c r="F174" s="12" t="s">
        <v>497</v>
      </c>
      <c r="G174" s="12" t="s">
        <v>108</v>
      </c>
      <c r="H174" s="12" t="s">
        <v>169</v>
      </c>
      <c r="I174" s="12" t="s">
        <v>106</v>
      </c>
      <c r="J174" s="55" t="s">
        <v>365</v>
      </c>
      <c r="K174" s="39">
        <v>75</v>
      </c>
      <c r="L174" s="55" t="s">
        <v>501</v>
      </c>
      <c r="M174" s="12" t="s">
        <v>104</v>
      </c>
      <c r="N174" s="12"/>
      <c r="O174" s="12"/>
      <c r="P174" s="12"/>
      <c r="Q174" s="12" t="s">
        <v>500</v>
      </c>
      <c r="R174" s="12"/>
      <c r="S174" s="12"/>
      <c r="T174" s="12"/>
      <c r="U174" s="12"/>
      <c r="V174" s="12"/>
      <c r="W174" s="12"/>
      <c r="X174" s="12"/>
      <c r="Y174" s="12"/>
      <c r="Z174" s="12"/>
      <c r="AA174" s="12"/>
      <c r="AB174" s="12" t="s">
        <v>28</v>
      </c>
      <c r="AC174" s="12" t="s">
        <v>17</v>
      </c>
      <c r="AD174" s="12" t="s">
        <v>2</v>
      </c>
      <c r="AE174" s="12" t="s">
        <v>65</v>
      </c>
      <c r="AF174" s="24" t="s">
        <v>499</v>
      </c>
      <c r="AG174" s="12" t="s">
        <v>494</v>
      </c>
      <c r="AH174" s="12">
        <f>0.068*100</f>
        <v>6.8000000000000007</v>
      </c>
      <c r="AI174" s="12">
        <f>0.098*100</f>
        <v>9.8000000000000007</v>
      </c>
      <c r="AJ174" s="12">
        <f>0.129*100</f>
        <v>12.9</v>
      </c>
      <c r="AK174" s="12">
        <f>0.159*100</f>
        <v>15.9</v>
      </c>
      <c r="AL174" s="12">
        <f>0.189*100</f>
        <v>18.899999999999999</v>
      </c>
      <c r="AM174" s="12">
        <f>0.189*100</f>
        <v>18.899999999999999</v>
      </c>
      <c r="AN174" s="6">
        <v>0</v>
      </c>
      <c r="AO174" s="12">
        <f>0.03*100</f>
        <v>3</v>
      </c>
      <c r="AP174" s="12">
        <f>0.129*100</f>
        <v>12.9</v>
      </c>
      <c r="AQ174" s="128"/>
      <c r="AR174" s="127"/>
      <c r="AS174" s="13"/>
      <c r="AT174" s="13"/>
      <c r="AU174" s="13"/>
      <c r="AV174" s="13"/>
      <c r="AW174" s="13"/>
      <c r="AX174" s="13"/>
      <c r="AY174" s="13"/>
      <c r="AZ174" s="12"/>
      <c r="BA174" s="13"/>
      <c r="BB174" s="12">
        <f>+AP174</f>
        <v>12.9</v>
      </c>
    </row>
    <row r="175" spans="1:54" ht="78" customHeight="1" x14ac:dyDescent="0.25">
      <c r="A175" s="15" t="s">
        <v>316</v>
      </c>
      <c r="B175" s="15" t="s">
        <v>153</v>
      </c>
      <c r="C175" s="15" t="s">
        <v>10</v>
      </c>
      <c r="D175" s="15" t="s">
        <v>468</v>
      </c>
      <c r="E175" s="15" t="s">
        <v>498</v>
      </c>
      <c r="F175" s="12" t="s">
        <v>497</v>
      </c>
      <c r="G175" s="12" t="s">
        <v>108</v>
      </c>
      <c r="H175" s="12" t="s">
        <v>169</v>
      </c>
      <c r="I175" s="12" t="s">
        <v>291</v>
      </c>
      <c r="J175" s="55" t="s">
        <v>487</v>
      </c>
      <c r="K175" s="12">
        <v>76</v>
      </c>
      <c r="L175" s="55" t="s">
        <v>496</v>
      </c>
      <c r="M175" s="12" t="s">
        <v>125</v>
      </c>
      <c r="N175" s="12" t="s">
        <v>39</v>
      </c>
      <c r="O175" s="12"/>
      <c r="P175" s="12"/>
      <c r="Q175" s="12"/>
      <c r="R175" s="12"/>
      <c r="S175" s="12"/>
      <c r="T175" s="12"/>
      <c r="U175" s="12"/>
      <c r="V175" s="12"/>
      <c r="W175" s="12"/>
      <c r="X175" s="12"/>
      <c r="Y175" s="12"/>
      <c r="Z175" s="12"/>
      <c r="AA175" s="12"/>
      <c r="AB175" s="12" t="s">
        <v>78</v>
      </c>
      <c r="AC175" s="12" t="s">
        <v>17</v>
      </c>
      <c r="AD175" s="12" t="s">
        <v>2</v>
      </c>
      <c r="AE175" s="12" t="s">
        <v>65</v>
      </c>
      <c r="AF175" s="24" t="s">
        <v>495</v>
      </c>
      <c r="AG175" s="12" t="s">
        <v>494</v>
      </c>
      <c r="AH175" s="12">
        <v>0</v>
      </c>
      <c r="AI175" s="12">
        <v>8</v>
      </c>
      <c r="AJ175" s="12">
        <v>16</v>
      </c>
      <c r="AK175" s="12">
        <v>34</v>
      </c>
      <c r="AL175" s="12">
        <v>50</v>
      </c>
      <c r="AM175" s="12">
        <v>50</v>
      </c>
      <c r="AN175" s="6">
        <v>10.5</v>
      </c>
      <c r="AO175" s="12"/>
      <c r="AP175" s="49">
        <f>+AJ175</f>
        <v>16</v>
      </c>
      <c r="AQ175" s="128"/>
      <c r="AR175" s="127"/>
      <c r="AS175" s="13"/>
      <c r="AT175" s="13"/>
      <c r="AU175" s="13"/>
      <c r="AV175" s="13"/>
      <c r="AW175" s="13"/>
      <c r="AX175" s="13"/>
      <c r="AY175" s="13"/>
      <c r="AZ175" s="12"/>
      <c r="BA175" s="13"/>
      <c r="BB175" s="12">
        <f>+AP175</f>
        <v>16</v>
      </c>
    </row>
    <row r="176" spans="1:54" ht="78" customHeight="1" x14ac:dyDescent="0.25">
      <c r="A176" s="15" t="s">
        <v>316</v>
      </c>
      <c r="B176" s="15" t="s">
        <v>153</v>
      </c>
      <c r="C176" s="15" t="s">
        <v>10</v>
      </c>
      <c r="D176" s="15" t="s">
        <v>468</v>
      </c>
      <c r="E176" s="15" t="s">
        <v>473</v>
      </c>
      <c r="F176" s="12" t="s">
        <v>292</v>
      </c>
      <c r="G176" s="12" t="s">
        <v>108</v>
      </c>
      <c r="H176" s="12" t="s">
        <v>169</v>
      </c>
      <c r="I176" s="12" t="s">
        <v>291</v>
      </c>
      <c r="J176" s="55" t="s">
        <v>290</v>
      </c>
      <c r="K176" s="39">
        <v>78</v>
      </c>
      <c r="L176" s="55" t="s">
        <v>493</v>
      </c>
      <c r="M176" s="12" t="s">
        <v>104</v>
      </c>
      <c r="N176" s="12"/>
      <c r="O176" s="12"/>
      <c r="P176" s="12"/>
      <c r="Q176" s="12"/>
      <c r="R176" s="12"/>
      <c r="S176" s="12"/>
      <c r="T176" s="12"/>
      <c r="U176" s="12"/>
      <c r="V176" s="12"/>
      <c r="W176" s="12"/>
      <c r="X176" s="12"/>
      <c r="Y176" s="12"/>
      <c r="Z176" s="12"/>
      <c r="AA176" s="12"/>
      <c r="AB176" s="12" t="s">
        <v>28</v>
      </c>
      <c r="AC176" s="12" t="s">
        <v>21</v>
      </c>
      <c r="AD176" s="12" t="s">
        <v>16</v>
      </c>
      <c r="AE176" s="12" t="s">
        <v>65</v>
      </c>
      <c r="AF176" s="24" t="s">
        <v>492</v>
      </c>
      <c r="AG176" s="12" t="s">
        <v>491</v>
      </c>
      <c r="AH176" s="12"/>
      <c r="AI176" s="12">
        <v>74</v>
      </c>
      <c r="AJ176" s="12">
        <v>100</v>
      </c>
      <c r="AK176" s="12">
        <v>100</v>
      </c>
      <c r="AL176" s="12">
        <v>100</v>
      </c>
      <c r="AM176" s="12">
        <v>100</v>
      </c>
      <c r="AN176" s="6"/>
      <c r="AO176" s="12"/>
      <c r="AP176" s="12">
        <v>100</v>
      </c>
      <c r="AQ176" s="6"/>
      <c r="AR176" s="127"/>
      <c r="AS176" s="13"/>
      <c r="AT176" s="13"/>
      <c r="AU176" s="13"/>
      <c r="AV176" s="12">
        <v>100</v>
      </c>
      <c r="AW176" s="35"/>
      <c r="AX176" s="35"/>
      <c r="AY176" s="55"/>
      <c r="AZ176" s="12"/>
      <c r="BA176" s="35"/>
      <c r="BB176" s="12"/>
    </row>
    <row r="177" spans="1:56" ht="78" customHeight="1" x14ac:dyDescent="0.25">
      <c r="A177" s="15" t="s">
        <v>316</v>
      </c>
      <c r="B177" s="15" t="s">
        <v>153</v>
      </c>
      <c r="C177" s="15" t="s">
        <v>10</v>
      </c>
      <c r="D177" s="15" t="s">
        <v>468</v>
      </c>
      <c r="E177" s="15" t="s">
        <v>467</v>
      </c>
      <c r="F177" s="12" t="s">
        <v>478</v>
      </c>
      <c r="G177" s="12" t="s">
        <v>308</v>
      </c>
      <c r="H177" s="12" t="s">
        <v>169</v>
      </c>
      <c r="I177" s="12" t="s">
        <v>366</v>
      </c>
      <c r="J177" s="55" t="s">
        <v>487</v>
      </c>
      <c r="K177" s="12">
        <v>475</v>
      </c>
      <c r="L177" s="55" t="s">
        <v>490</v>
      </c>
      <c r="M177" s="12" t="s">
        <v>301</v>
      </c>
      <c r="N177" s="12"/>
      <c r="O177" s="12"/>
      <c r="P177" s="12" t="s">
        <v>39</v>
      </c>
      <c r="Q177" s="12"/>
      <c r="R177" s="12"/>
      <c r="S177" s="12"/>
      <c r="T177" s="12"/>
      <c r="U177" s="12"/>
      <c r="V177" s="12"/>
      <c r="W177" s="12"/>
      <c r="X177" s="12"/>
      <c r="Y177" s="12"/>
      <c r="Z177" s="12"/>
      <c r="AA177" s="12"/>
      <c r="AB177" s="12" t="s">
        <v>4</v>
      </c>
      <c r="AC177" s="12" t="s">
        <v>17</v>
      </c>
      <c r="AD177" s="12" t="s">
        <v>25</v>
      </c>
      <c r="AE177" s="12" t="s">
        <v>1</v>
      </c>
      <c r="AF177" s="24" t="s">
        <v>489</v>
      </c>
      <c r="AG177" s="6" t="s">
        <v>488</v>
      </c>
      <c r="AH177" s="35"/>
      <c r="AI177" s="35"/>
      <c r="AJ177" s="12">
        <v>1</v>
      </c>
      <c r="AK177" s="12"/>
      <c r="AL177" s="12"/>
      <c r="AM177" s="12">
        <v>1</v>
      </c>
      <c r="AN177" s="6"/>
      <c r="AO177" s="12"/>
      <c r="AP177" s="12">
        <v>1</v>
      </c>
      <c r="AQ177" s="38"/>
      <c r="AR177" s="44"/>
      <c r="AS177" s="13"/>
      <c r="AT177" s="12"/>
      <c r="AU177" s="13"/>
      <c r="AV177" s="13"/>
      <c r="AW177" s="13"/>
      <c r="AX177" s="13"/>
      <c r="AY177" s="13"/>
      <c r="AZ177" s="12"/>
      <c r="BA177" s="13"/>
      <c r="BB177" s="13"/>
    </row>
    <row r="178" spans="1:56" ht="78" customHeight="1" x14ac:dyDescent="0.25">
      <c r="A178" s="15" t="s">
        <v>316</v>
      </c>
      <c r="B178" s="15" t="s">
        <v>153</v>
      </c>
      <c r="C178" s="15" t="s">
        <v>10</v>
      </c>
      <c r="D178" s="15" t="s">
        <v>468</v>
      </c>
      <c r="E178" s="15" t="s">
        <v>467</v>
      </c>
      <c r="F178" s="12" t="s">
        <v>478</v>
      </c>
      <c r="G178" s="12" t="s">
        <v>308</v>
      </c>
      <c r="H178" s="12" t="s">
        <v>169</v>
      </c>
      <c r="I178" s="12" t="s">
        <v>366</v>
      </c>
      <c r="J178" s="55" t="s">
        <v>487</v>
      </c>
      <c r="K178" s="12">
        <v>476</v>
      </c>
      <c r="L178" s="55" t="s">
        <v>486</v>
      </c>
      <c r="M178" s="12" t="s">
        <v>301</v>
      </c>
      <c r="N178" s="12"/>
      <c r="O178" s="12"/>
      <c r="P178" s="12" t="s">
        <v>39</v>
      </c>
      <c r="Q178" s="12"/>
      <c r="R178" s="12"/>
      <c r="S178" s="12"/>
      <c r="T178" s="12"/>
      <c r="U178" s="12"/>
      <c r="V178" s="12"/>
      <c r="W178" s="12"/>
      <c r="X178" s="12"/>
      <c r="Y178" s="12"/>
      <c r="Z178" s="12"/>
      <c r="AA178" s="12"/>
      <c r="AB178" s="12" t="s">
        <v>4</v>
      </c>
      <c r="AC178" s="12" t="s">
        <v>17</v>
      </c>
      <c r="AD178" s="12" t="s">
        <v>25</v>
      </c>
      <c r="AE178" s="12" t="s">
        <v>20</v>
      </c>
      <c r="AF178" s="24" t="s">
        <v>485</v>
      </c>
      <c r="AG178" s="38"/>
      <c r="AH178" s="12"/>
      <c r="AI178" s="12"/>
      <c r="AJ178" s="12">
        <v>40</v>
      </c>
      <c r="AK178" s="12">
        <v>35</v>
      </c>
      <c r="AL178" s="12">
        <v>25</v>
      </c>
      <c r="AM178" s="12">
        <v>100</v>
      </c>
      <c r="AN178" s="6"/>
      <c r="AO178" s="12"/>
      <c r="AP178" s="12">
        <v>40</v>
      </c>
      <c r="AQ178" s="38"/>
      <c r="AR178" s="44"/>
      <c r="AS178" s="13"/>
      <c r="AT178" s="12"/>
      <c r="AU178" s="13"/>
      <c r="AV178" s="13"/>
      <c r="AW178" s="13"/>
      <c r="AX178" s="13"/>
      <c r="AY178" s="13"/>
      <c r="AZ178" s="12"/>
      <c r="BA178" s="13"/>
      <c r="BB178" s="13"/>
    </row>
    <row r="179" spans="1:56" ht="78" customHeight="1" x14ac:dyDescent="0.25">
      <c r="A179" s="15" t="s">
        <v>316</v>
      </c>
      <c r="B179" s="15" t="s">
        <v>153</v>
      </c>
      <c r="C179" s="15" t="s">
        <v>10</v>
      </c>
      <c r="D179" s="15" t="s">
        <v>468</v>
      </c>
      <c r="E179" s="15" t="s">
        <v>473</v>
      </c>
      <c r="F179" s="12" t="s">
        <v>292</v>
      </c>
      <c r="G179" s="12" t="s">
        <v>108</v>
      </c>
      <c r="H179" s="12" t="s">
        <v>169</v>
      </c>
      <c r="I179" s="12" t="s">
        <v>291</v>
      </c>
      <c r="J179" s="55" t="s">
        <v>290</v>
      </c>
      <c r="K179" s="12">
        <v>507</v>
      </c>
      <c r="L179" s="55" t="s">
        <v>484</v>
      </c>
      <c r="M179" s="12" t="s">
        <v>104</v>
      </c>
      <c r="N179" s="12"/>
      <c r="O179" s="12"/>
      <c r="P179" s="12"/>
      <c r="Q179" s="12"/>
      <c r="R179" s="12"/>
      <c r="S179" s="12"/>
      <c r="T179" s="12"/>
      <c r="U179" s="12"/>
      <c r="V179" s="12"/>
      <c r="W179" s="12"/>
      <c r="X179" s="12"/>
      <c r="Y179" s="12"/>
      <c r="Z179" s="12"/>
      <c r="AA179" s="12"/>
      <c r="AB179" s="7" t="s">
        <v>28</v>
      </c>
      <c r="AC179" s="12" t="s">
        <v>17</v>
      </c>
      <c r="AD179" s="12" t="s">
        <v>2</v>
      </c>
      <c r="AE179" s="12" t="s">
        <v>65</v>
      </c>
      <c r="AF179" s="12" t="s">
        <v>483</v>
      </c>
      <c r="AG179" s="38"/>
      <c r="AH179" s="35"/>
      <c r="AI179" s="12">
        <v>4.7</v>
      </c>
      <c r="AJ179" s="12">
        <v>6.2</v>
      </c>
      <c r="AK179" s="12">
        <v>7.7</v>
      </c>
      <c r="AL179" s="12">
        <v>9.1999999999999993</v>
      </c>
      <c r="AM179" s="12">
        <v>9.1999999999999993</v>
      </c>
      <c r="AN179" s="6"/>
      <c r="AO179" s="12"/>
      <c r="AP179" s="49">
        <f>+AJ179</f>
        <v>6.2</v>
      </c>
      <c r="AQ179" s="6"/>
      <c r="AR179" s="59"/>
      <c r="AS179" s="57"/>
      <c r="AT179" s="13"/>
      <c r="AU179" s="13"/>
      <c r="AV179" s="13"/>
      <c r="AW179" s="13"/>
      <c r="AX179" s="13"/>
      <c r="AY179" s="13"/>
      <c r="AZ179" s="12"/>
      <c r="BA179" s="13"/>
      <c r="BB179" s="12">
        <f>+AP179</f>
        <v>6.2</v>
      </c>
    </row>
    <row r="180" spans="1:56" ht="102.75" customHeight="1" x14ac:dyDescent="0.25">
      <c r="A180" s="95" t="s">
        <v>316</v>
      </c>
      <c r="B180" s="95" t="s">
        <v>153</v>
      </c>
      <c r="C180" s="95" t="s">
        <v>10</v>
      </c>
      <c r="D180" s="95" t="s">
        <v>468</v>
      </c>
      <c r="E180" s="95" t="s">
        <v>473</v>
      </c>
      <c r="F180" s="81" t="s">
        <v>292</v>
      </c>
      <c r="G180" s="81" t="s">
        <v>108</v>
      </c>
      <c r="H180" s="81" t="s">
        <v>169</v>
      </c>
      <c r="I180" s="81" t="s">
        <v>291</v>
      </c>
      <c r="J180" s="17" t="s">
        <v>290</v>
      </c>
      <c r="K180" s="81">
        <v>508</v>
      </c>
      <c r="L180" s="55" t="s">
        <v>482</v>
      </c>
      <c r="M180" s="12" t="s">
        <v>104</v>
      </c>
      <c r="N180" s="12"/>
      <c r="O180" s="12"/>
      <c r="P180" s="12"/>
      <c r="Q180" s="12"/>
      <c r="R180" s="12"/>
      <c r="S180" s="12"/>
      <c r="T180" s="12"/>
      <c r="U180" s="12"/>
      <c r="V180" s="12"/>
      <c r="W180" s="12"/>
      <c r="X180" s="12"/>
      <c r="Y180" s="12"/>
      <c r="Z180" s="12"/>
      <c r="AA180" s="12"/>
      <c r="AB180" s="7" t="s">
        <v>28</v>
      </c>
      <c r="AC180" s="12" t="s">
        <v>17</v>
      </c>
      <c r="AD180" s="12" t="s">
        <v>2</v>
      </c>
      <c r="AE180" s="12" t="s">
        <v>65</v>
      </c>
      <c r="AF180" s="12" t="s">
        <v>481</v>
      </c>
      <c r="AG180" s="13"/>
      <c r="AH180" s="13"/>
      <c r="AI180" s="12">
        <v>9.8000000000000007</v>
      </c>
      <c r="AJ180" s="12">
        <v>12.9</v>
      </c>
      <c r="AK180" s="12">
        <v>15.9</v>
      </c>
      <c r="AL180" s="12">
        <v>18.899999999999999</v>
      </c>
      <c r="AM180" s="12">
        <v>18.899999999999999</v>
      </c>
      <c r="AN180" s="6"/>
      <c r="AO180" s="13"/>
      <c r="AP180" s="49">
        <f>+AJ180</f>
        <v>12.9</v>
      </c>
      <c r="AQ180" s="38"/>
      <c r="AR180" s="64"/>
      <c r="AS180" s="13"/>
      <c r="AT180" s="13"/>
      <c r="AU180" s="13"/>
      <c r="AV180" s="13"/>
      <c r="AW180" s="13"/>
      <c r="AX180" s="13"/>
      <c r="AY180" s="12"/>
      <c r="AZ180" s="12"/>
      <c r="BA180" s="12"/>
      <c r="BB180" s="49">
        <f>+AP180</f>
        <v>12.9</v>
      </c>
    </row>
    <row r="181" spans="1:56" ht="115.5" customHeight="1" x14ac:dyDescent="0.25">
      <c r="A181" s="95" t="s">
        <v>316</v>
      </c>
      <c r="B181" s="95" t="s">
        <v>153</v>
      </c>
      <c r="C181" s="95" t="s">
        <v>10</v>
      </c>
      <c r="D181" s="95" t="s">
        <v>468</v>
      </c>
      <c r="E181" s="95" t="s">
        <v>473</v>
      </c>
      <c r="F181" s="114" t="s">
        <v>292</v>
      </c>
      <c r="G181" s="114" t="s">
        <v>108</v>
      </c>
      <c r="H181" s="114" t="s">
        <v>169</v>
      </c>
      <c r="I181" s="114" t="s">
        <v>291</v>
      </c>
      <c r="J181" s="126" t="s">
        <v>290</v>
      </c>
      <c r="K181" s="114">
        <v>108</v>
      </c>
      <c r="L181" s="55" t="s">
        <v>480</v>
      </c>
      <c r="M181" s="12" t="s">
        <v>479</v>
      </c>
      <c r="N181" s="39"/>
      <c r="O181" s="39"/>
      <c r="P181" s="39"/>
      <c r="Q181" s="39"/>
      <c r="R181" s="39"/>
      <c r="S181" s="39"/>
      <c r="T181" s="39"/>
      <c r="U181" s="39"/>
      <c r="V181" s="39"/>
      <c r="W181" s="39"/>
      <c r="X181" s="39"/>
      <c r="Y181" s="39"/>
      <c r="Z181" s="39"/>
      <c r="AA181" s="39"/>
      <c r="AB181" s="102"/>
      <c r="AC181" s="12" t="s">
        <v>17</v>
      </c>
      <c r="AD181" s="39"/>
      <c r="AE181" s="39" t="s">
        <v>65</v>
      </c>
      <c r="AF181" s="39"/>
      <c r="AG181" s="117"/>
      <c r="AH181" s="117"/>
      <c r="AI181" s="39"/>
      <c r="AJ181" s="39"/>
      <c r="AK181" s="39"/>
      <c r="AL181" s="39"/>
      <c r="AM181" s="39"/>
      <c r="AN181" s="19">
        <v>89.15</v>
      </c>
      <c r="AO181" s="117"/>
      <c r="AP181" s="125"/>
      <c r="AQ181" s="118"/>
      <c r="AR181" s="124"/>
      <c r="AS181" s="117"/>
      <c r="AT181" s="117"/>
      <c r="AU181" s="117"/>
      <c r="AV181" s="117"/>
      <c r="AW181" s="117"/>
      <c r="AX181" s="117"/>
      <c r="AY181" s="13"/>
      <c r="AZ181" s="39"/>
      <c r="BA181" s="39"/>
      <c r="BB181" s="39"/>
    </row>
    <row r="182" spans="1:56" ht="153.75" customHeight="1" x14ac:dyDescent="0.25">
      <c r="A182" s="95" t="s">
        <v>316</v>
      </c>
      <c r="B182" s="95" t="s">
        <v>153</v>
      </c>
      <c r="C182" s="95" t="s">
        <v>10</v>
      </c>
      <c r="D182" s="95" t="s">
        <v>468</v>
      </c>
      <c r="E182" s="95" t="s">
        <v>467</v>
      </c>
      <c r="F182" s="95" t="s">
        <v>478</v>
      </c>
      <c r="G182" s="12" t="s">
        <v>308</v>
      </c>
      <c r="H182" s="95" t="s">
        <v>169</v>
      </c>
      <c r="I182" s="12" t="s">
        <v>366</v>
      </c>
      <c r="J182" s="55" t="s">
        <v>487</v>
      </c>
      <c r="K182" s="95">
        <v>207</v>
      </c>
      <c r="L182" s="119" t="s">
        <v>477</v>
      </c>
      <c r="M182" s="123" t="s">
        <v>301</v>
      </c>
      <c r="N182" s="15"/>
      <c r="O182" s="15"/>
      <c r="P182" s="15" t="s">
        <v>39</v>
      </c>
      <c r="Q182" s="15"/>
      <c r="R182" s="15"/>
      <c r="S182" s="15"/>
      <c r="T182" s="15"/>
      <c r="U182" s="15"/>
      <c r="V182" s="15"/>
      <c r="W182" s="15"/>
      <c r="X182" s="15"/>
      <c r="Y182" s="15"/>
      <c r="Z182" s="15"/>
      <c r="AA182" s="15"/>
      <c r="AB182" s="67" t="s">
        <v>28</v>
      </c>
      <c r="AC182" s="15" t="s">
        <v>77</v>
      </c>
      <c r="AD182" s="15" t="s">
        <v>25</v>
      </c>
      <c r="AE182" s="15" t="s">
        <v>1</v>
      </c>
      <c r="AF182" s="15" t="s">
        <v>476</v>
      </c>
      <c r="AG182" s="15"/>
      <c r="AH182" s="15" t="s">
        <v>23</v>
      </c>
      <c r="AI182" s="15"/>
      <c r="AJ182" s="15">
        <v>140</v>
      </c>
      <c r="AK182" s="15">
        <v>150</v>
      </c>
      <c r="AL182" s="15">
        <v>60</v>
      </c>
      <c r="AM182" s="15">
        <v>350</v>
      </c>
      <c r="AN182" s="34"/>
      <c r="AO182" s="15"/>
      <c r="AP182" s="46">
        <v>140</v>
      </c>
      <c r="AQ182" s="118"/>
      <c r="AR182" s="18">
        <v>1</v>
      </c>
      <c r="AS182" s="117"/>
      <c r="AT182" s="117"/>
      <c r="AU182" s="116"/>
      <c r="AV182" s="18">
        <v>38</v>
      </c>
      <c r="AW182" s="116"/>
      <c r="AX182" s="18">
        <v>28</v>
      </c>
      <c r="AY182" s="13"/>
      <c r="AZ182" s="15"/>
      <c r="BA182" s="15"/>
      <c r="BB182" s="15"/>
    </row>
    <row r="183" spans="1:56" ht="115.5" customHeight="1" x14ac:dyDescent="0.25">
      <c r="A183" s="95" t="s">
        <v>316</v>
      </c>
      <c r="B183" s="95" t="s">
        <v>153</v>
      </c>
      <c r="C183" s="95" t="s">
        <v>10</v>
      </c>
      <c r="D183" s="95" t="s">
        <v>468</v>
      </c>
      <c r="E183" s="95" t="s">
        <v>473</v>
      </c>
      <c r="F183" s="95" t="s">
        <v>299</v>
      </c>
      <c r="G183" s="95"/>
      <c r="H183" s="95" t="s">
        <v>169</v>
      </c>
      <c r="I183" s="95" t="s">
        <v>393</v>
      </c>
      <c r="J183" s="120"/>
      <c r="K183" s="95">
        <v>210</v>
      </c>
      <c r="L183" s="119" t="s">
        <v>475</v>
      </c>
      <c r="M183" s="15" t="s">
        <v>301</v>
      </c>
      <c r="N183" s="15"/>
      <c r="O183" s="15"/>
      <c r="P183" s="15" t="s">
        <v>39</v>
      </c>
      <c r="Q183" s="15"/>
      <c r="R183" s="15"/>
      <c r="S183" s="15"/>
      <c r="T183" s="15"/>
      <c r="U183" s="15"/>
      <c r="V183" s="15"/>
      <c r="W183" s="15"/>
      <c r="X183" s="15"/>
      <c r="Y183" s="15"/>
      <c r="Z183" s="15"/>
      <c r="AA183" s="15"/>
      <c r="AB183" s="67" t="s">
        <v>4</v>
      </c>
      <c r="AC183" s="12" t="s">
        <v>17</v>
      </c>
      <c r="AD183" s="15" t="s">
        <v>25</v>
      </c>
      <c r="AE183" s="15" t="s">
        <v>20</v>
      </c>
      <c r="AF183" s="15" t="s">
        <v>474</v>
      </c>
      <c r="AG183" s="15"/>
      <c r="AH183" s="15" t="s">
        <v>23</v>
      </c>
      <c r="AI183" s="15"/>
      <c r="AJ183" s="15"/>
      <c r="AK183" s="15">
        <v>30</v>
      </c>
      <c r="AL183" s="15">
        <v>70</v>
      </c>
      <c r="AM183" s="15">
        <v>100</v>
      </c>
      <c r="AN183" s="34"/>
      <c r="AO183" s="15"/>
      <c r="AP183" s="121">
        <v>0</v>
      </c>
      <c r="AQ183" s="118"/>
      <c r="AR183" s="18"/>
      <c r="AS183" s="117"/>
      <c r="AT183" s="117"/>
      <c r="AU183" s="116"/>
      <c r="AV183" s="116"/>
      <c r="AW183" s="116"/>
      <c r="AX183" s="116"/>
      <c r="AY183" s="13"/>
      <c r="AZ183" s="15"/>
      <c r="BA183" s="15"/>
      <c r="BB183" s="15"/>
      <c r="BD183" s="87" t="s">
        <v>351</v>
      </c>
    </row>
    <row r="184" spans="1:56" ht="115.5" customHeight="1" x14ac:dyDescent="0.25">
      <c r="A184" s="95" t="s">
        <v>316</v>
      </c>
      <c r="B184" s="95" t="s">
        <v>153</v>
      </c>
      <c r="C184" s="95" t="s">
        <v>10</v>
      </c>
      <c r="D184" s="95" t="s">
        <v>468</v>
      </c>
      <c r="E184" s="95" t="s">
        <v>473</v>
      </c>
      <c r="F184" s="95" t="s">
        <v>299</v>
      </c>
      <c r="G184" s="95"/>
      <c r="H184" s="95" t="s">
        <v>169</v>
      </c>
      <c r="I184" s="122" t="s">
        <v>297</v>
      </c>
      <c r="J184" s="120"/>
      <c r="K184" s="95">
        <v>211</v>
      </c>
      <c r="L184" s="119" t="s">
        <v>472</v>
      </c>
      <c r="M184" s="12" t="s">
        <v>5</v>
      </c>
      <c r="N184" s="15"/>
      <c r="O184" s="15"/>
      <c r="P184" s="67"/>
      <c r="Q184" s="67">
        <v>2730</v>
      </c>
      <c r="R184" s="15"/>
      <c r="S184" s="15"/>
      <c r="T184" s="15"/>
      <c r="U184" s="15"/>
      <c r="V184" s="15"/>
      <c r="W184" s="15"/>
      <c r="X184" s="15"/>
      <c r="Y184" s="15"/>
      <c r="Z184" s="15"/>
      <c r="AA184" s="15"/>
      <c r="AB184" s="67" t="s">
        <v>4</v>
      </c>
      <c r="AC184" s="12" t="s">
        <v>17</v>
      </c>
      <c r="AD184" s="15" t="s">
        <v>2</v>
      </c>
      <c r="AE184" s="15" t="s">
        <v>1</v>
      </c>
      <c r="AF184" s="15" t="s">
        <v>471</v>
      </c>
      <c r="AG184" s="15"/>
      <c r="AH184" s="15">
        <v>0</v>
      </c>
      <c r="AI184" s="15"/>
      <c r="AJ184" s="15"/>
      <c r="AK184" s="15"/>
      <c r="AL184" s="15">
        <v>1</v>
      </c>
      <c r="AM184" s="15">
        <v>1</v>
      </c>
      <c r="AN184" s="34"/>
      <c r="AO184" s="15"/>
      <c r="AP184" s="121">
        <v>0</v>
      </c>
      <c r="AQ184" s="118"/>
      <c r="AR184" s="64"/>
      <c r="AS184" s="117"/>
      <c r="AT184" s="117"/>
      <c r="AU184" s="116"/>
      <c r="AV184" s="116"/>
      <c r="AW184" s="116"/>
      <c r="AX184" s="116"/>
      <c r="AY184" s="10"/>
      <c r="AZ184" s="15"/>
      <c r="BA184" s="15"/>
      <c r="BB184" s="15"/>
      <c r="BD184" s="87" t="s">
        <v>351</v>
      </c>
    </row>
    <row r="185" spans="1:56" ht="115.5" customHeight="1" x14ac:dyDescent="0.25">
      <c r="A185" s="95" t="s">
        <v>316</v>
      </c>
      <c r="B185" s="95" t="s">
        <v>153</v>
      </c>
      <c r="C185" s="95" t="s">
        <v>10</v>
      </c>
      <c r="D185" s="95" t="s">
        <v>468</v>
      </c>
      <c r="E185" s="95" t="s">
        <v>467</v>
      </c>
      <c r="F185" s="95" t="s">
        <v>299</v>
      </c>
      <c r="G185" s="12" t="s">
        <v>308</v>
      </c>
      <c r="H185" s="95" t="s">
        <v>169</v>
      </c>
      <c r="I185" s="12" t="s">
        <v>366</v>
      </c>
      <c r="J185" s="55" t="s">
        <v>487</v>
      </c>
      <c r="K185" s="95">
        <v>219</v>
      </c>
      <c r="L185" s="119" t="s">
        <v>470</v>
      </c>
      <c r="M185" s="12" t="s">
        <v>396</v>
      </c>
      <c r="N185" s="15"/>
      <c r="O185" s="15"/>
      <c r="P185" s="67"/>
      <c r="Q185" s="67">
        <v>2730</v>
      </c>
      <c r="R185" s="15"/>
      <c r="S185" s="15"/>
      <c r="T185" s="15"/>
      <c r="U185" s="15"/>
      <c r="V185" s="15"/>
      <c r="W185" s="15"/>
      <c r="X185" s="15"/>
      <c r="Y185" s="15"/>
      <c r="Z185" s="15"/>
      <c r="AA185" s="15"/>
      <c r="AB185" s="67" t="s">
        <v>28</v>
      </c>
      <c r="AC185" s="12" t="s">
        <v>21</v>
      </c>
      <c r="AD185" s="15" t="s">
        <v>16</v>
      </c>
      <c r="AE185" s="15" t="s">
        <v>20</v>
      </c>
      <c r="AF185" s="15" t="s">
        <v>469</v>
      </c>
      <c r="AG185" s="15"/>
      <c r="AH185" s="15">
        <v>0</v>
      </c>
      <c r="AI185" s="15"/>
      <c r="AJ185" s="15">
        <v>100</v>
      </c>
      <c r="AK185" s="15">
        <v>100</v>
      </c>
      <c r="AL185" s="15">
        <v>100</v>
      </c>
      <c r="AM185" s="15">
        <v>100</v>
      </c>
      <c r="AN185" s="34"/>
      <c r="AO185" s="15"/>
      <c r="AP185" s="46">
        <v>100</v>
      </c>
      <c r="AQ185" s="118"/>
      <c r="AR185" s="18"/>
      <c r="AS185" s="117"/>
      <c r="AT185" s="117"/>
      <c r="AU185" s="116"/>
      <c r="AV185" s="116"/>
      <c r="AW185" s="116"/>
      <c r="AX185" s="116"/>
      <c r="AY185" s="13"/>
      <c r="AZ185" s="15"/>
      <c r="BA185" s="15"/>
      <c r="BB185" s="15"/>
    </row>
    <row r="186" spans="1:56" ht="115.5" customHeight="1" x14ac:dyDescent="0.25">
      <c r="A186" s="95" t="s">
        <v>316</v>
      </c>
      <c r="B186" s="95" t="s">
        <v>153</v>
      </c>
      <c r="C186" s="95" t="s">
        <v>10</v>
      </c>
      <c r="D186" s="95" t="s">
        <v>468</v>
      </c>
      <c r="E186" s="95" t="s">
        <v>467</v>
      </c>
      <c r="F186" s="95" t="s">
        <v>299</v>
      </c>
      <c r="G186" s="12" t="s">
        <v>308</v>
      </c>
      <c r="H186" s="95" t="s">
        <v>169</v>
      </c>
      <c r="I186" s="12" t="s">
        <v>366</v>
      </c>
      <c r="J186" s="55" t="s">
        <v>487</v>
      </c>
      <c r="K186" s="95">
        <v>220</v>
      </c>
      <c r="L186" s="119" t="s">
        <v>466</v>
      </c>
      <c r="M186" s="12" t="s">
        <v>396</v>
      </c>
      <c r="N186" s="15"/>
      <c r="O186" s="15"/>
      <c r="P186" s="67"/>
      <c r="Q186" s="67">
        <v>2730</v>
      </c>
      <c r="R186" s="15"/>
      <c r="S186" s="15"/>
      <c r="T186" s="15"/>
      <c r="U186" s="15"/>
      <c r="V186" s="15"/>
      <c r="W186" s="15"/>
      <c r="X186" s="15"/>
      <c r="Y186" s="15"/>
      <c r="Z186" s="15"/>
      <c r="AA186" s="15"/>
      <c r="AB186" s="67" t="s">
        <v>28</v>
      </c>
      <c r="AC186" s="12" t="s">
        <v>21</v>
      </c>
      <c r="AD186" s="15" t="s">
        <v>25</v>
      </c>
      <c r="AE186" s="15" t="s">
        <v>20</v>
      </c>
      <c r="AF186" s="15" t="s">
        <v>465</v>
      </c>
      <c r="AG186" s="15"/>
      <c r="AH186" s="15">
        <v>0</v>
      </c>
      <c r="AI186" s="15">
        <v>15</v>
      </c>
      <c r="AJ186" s="15">
        <v>20</v>
      </c>
      <c r="AK186" s="15">
        <v>30</v>
      </c>
      <c r="AL186" s="15">
        <v>35</v>
      </c>
      <c r="AM186" s="15">
        <v>100</v>
      </c>
      <c r="AN186" s="34"/>
      <c r="AO186" s="15"/>
      <c r="AP186" s="46">
        <v>20</v>
      </c>
      <c r="AQ186" s="118"/>
      <c r="AR186" s="64"/>
      <c r="AS186" s="117"/>
      <c r="AT186" s="117"/>
      <c r="AU186" s="116"/>
      <c r="AV186" s="116"/>
      <c r="AW186" s="116"/>
      <c r="AX186" s="116"/>
      <c r="AY186" s="10"/>
      <c r="AZ186" s="15"/>
      <c r="BA186" s="15"/>
      <c r="BB186" s="15"/>
    </row>
    <row r="187" spans="1:56" ht="84.75" customHeight="1" x14ac:dyDescent="0.25">
      <c r="A187" s="95" t="s">
        <v>316</v>
      </c>
      <c r="B187" s="95" t="s">
        <v>153</v>
      </c>
      <c r="C187" s="95" t="s">
        <v>10</v>
      </c>
      <c r="D187" s="95" t="s">
        <v>400</v>
      </c>
      <c r="E187" s="95" t="s">
        <v>400</v>
      </c>
      <c r="F187" s="81" t="s">
        <v>299</v>
      </c>
      <c r="G187" s="81" t="s">
        <v>151</v>
      </c>
      <c r="H187" s="81" t="s">
        <v>169</v>
      </c>
      <c r="I187" s="115" t="s">
        <v>398</v>
      </c>
      <c r="J187" s="17" t="s">
        <v>398</v>
      </c>
      <c r="K187" s="81">
        <v>88</v>
      </c>
      <c r="L187" s="17" t="s">
        <v>464</v>
      </c>
      <c r="M187" s="81" t="s">
        <v>40</v>
      </c>
      <c r="N187" s="81"/>
      <c r="O187" s="81"/>
      <c r="P187" s="81" t="s">
        <v>39</v>
      </c>
      <c r="Q187" s="81"/>
      <c r="R187" s="81"/>
      <c r="S187" s="81"/>
      <c r="T187" s="81"/>
      <c r="U187" s="81"/>
      <c r="V187" s="81"/>
      <c r="W187" s="81"/>
      <c r="X187" s="81"/>
      <c r="Y187" s="81"/>
      <c r="Z187" s="81"/>
      <c r="AA187" s="81"/>
      <c r="AB187" s="17" t="s">
        <v>78</v>
      </c>
      <c r="AC187" s="81" t="s">
        <v>463</v>
      </c>
      <c r="AD187" s="81" t="s">
        <v>25</v>
      </c>
      <c r="AE187" s="81" t="s">
        <v>65</v>
      </c>
      <c r="AF187" s="17" t="s">
        <v>462</v>
      </c>
      <c r="AG187" s="17" t="s">
        <v>461</v>
      </c>
      <c r="AH187" s="81">
        <v>0</v>
      </c>
      <c r="AI187" s="81">
        <v>0</v>
      </c>
      <c r="AJ187" s="81">
        <v>100</v>
      </c>
      <c r="AK187" s="81">
        <v>100</v>
      </c>
      <c r="AL187" s="81">
        <v>100</v>
      </c>
      <c r="AM187" s="81">
        <v>100</v>
      </c>
      <c r="AN187" s="81"/>
      <c r="AO187" s="81"/>
      <c r="AP187" s="81">
        <v>100</v>
      </c>
      <c r="AQ187" s="81"/>
      <c r="AR187" s="89"/>
      <c r="AS187" s="81"/>
      <c r="AT187" s="81">
        <v>30</v>
      </c>
      <c r="AU187" s="81"/>
      <c r="AV187" s="81"/>
      <c r="AW187" s="55"/>
      <c r="AX187" s="81">
        <v>40</v>
      </c>
      <c r="AY187" s="6"/>
      <c r="AZ187" s="81"/>
      <c r="BA187" s="17"/>
      <c r="BB187" s="81">
        <v>30</v>
      </c>
    </row>
    <row r="188" spans="1:56" ht="84.75" customHeight="1" x14ac:dyDescent="0.25">
      <c r="A188" s="15" t="s">
        <v>316</v>
      </c>
      <c r="B188" s="15" t="s">
        <v>153</v>
      </c>
      <c r="C188" s="15" t="s">
        <v>10</v>
      </c>
      <c r="D188" s="15" t="s">
        <v>400</v>
      </c>
      <c r="E188" s="15" t="s">
        <v>416</v>
      </c>
      <c r="F188" s="12" t="s">
        <v>299</v>
      </c>
      <c r="G188" s="12" t="s">
        <v>151</v>
      </c>
      <c r="H188" s="113" t="s">
        <v>150</v>
      </c>
      <c r="I188" s="12" t="s">
        <v>448</v>
      </c>
      <c r="J188" s="55" t="s">
        <v>448</v>
      </c>
      <c r="K188" s="12">
        <v>89</v>
      </c>
      <c r="L188" s="55" t="s">
        <v>460</v>
      </c>
      <c r="M188" s="12" t="s">
        <v>40</v>
      </c>
      <c r="N188" s="12"/>
      <c r="O188" s="12"/>
      <c r="P188" s="12"/>
      <c r="Q188" s="12"/>
      <c r="R188" s="12"/>
      <c r="S188" s="12"/>
      <c r="T188" s="12"/>
      <c r="U188" s="12"/>
      <c r="V188" s="12"/>
      <c r="W188" s="12"/>
      <c r="X188" s="12"/>
      <c r="Y188" s="12"/>
      <c r="Z188" s="12"/>
      <c r="AA188" s="12"/>
      <c r="AB188" s="55" t="s">
        <v>28</v>
      </c>
      <c r="AC188" s="12" t="s">
        <v>3</v>
      </c>
      <c r="AD188" s="12" t="s">
        <v>25</v>
      </c>
      <c r="AE188" s="12" t="s">
        <v>1</v>
      </c>
      <c r="AF188" s="55" t="s">
        <v>459</v>
      </c>
      <c r="AG188" s="55" t="s">
        <v>458</v>
      </c>
      <c r="AH188" s="12">
        <v>0</v>
      </c>
      <c r="AI188" s="12">
        <v>0</v>
      </c>
      <c r="AJ188" s="12">
        <v>96</v>
      </c>
      <c r="AK188" s="12">
        <v>96</v>
      </c>
      <c r="AL188" s="12">
        <v>96</v>
      </c>
      <c r="AM188" s="12">
        <v>96</v>
      </c>
      <c r="AN188" s="12"/>
      <c r="AO188" s="12"/>
      <c r="AP188" s="12">
        <v>96</v>
      </c>
      <c r="AQ188" s="12">
        <v>0</v>
      </c>
      <c r="AR188" s="96">
        <v>0</v>
      </c>
      <c r="AS188" s="12">
        <v>0</v>
      </c>
      <c r="AT188" s="12">
        <v>0</v>
      </c>
      <c r="AU188" s="12">
        <v>0</v>
      </c>
      <c r="AV188" s="12"/>
      <c r="AW188" s="55"/>
      <c r="AX188" s="12"/>
      <c r="AY188" s="6">
        <v>96</v>
      </c>
      <c r="AZ188" s="12"/>
      <c r="BA188" s="55"/>
      <c r="BB188" s="12">
        <v>96</v>
      </c>
    </row>
    <row r="189" spans="1:56" ht="84.75" customHeight="1" x14ac:dyDescent="0.25">
      <c r="A189" s="95" t="s">
        <v>316</v>
      </c>
      <c r="B189" s="95" t="s">
        <v>153</v>
      </c>
      <c r="C189" s="95" t="s">
        <v>10</v>
      </c>
      <c r="D189" s="95" t="s">
        <v>400</v>
      </c>
      <c r="E189" s="95" t="s">
        <v>453</v>
      </c>
      <c r="F189" s="81" t="s">
        <v>299</v>
      </c>
      <c r="G189" s="81" t="s">
        <v>151</v>
      </c>
      <c r="H189" s="113" t="s">
        <v>150</v>
      </c>
      <c r="I189" s="81" t="s">
        <v>355</v>
      </c>
      <c r="J189" s="17" t="s">
        <v>448</v>
      </c>
      <c r="K189" s="81">
        <v>90</v>
      </c>
      <c r="L189" s="17" t="s">
        <v>457</v>
      </c>
      <c r="M189" s="81" t="s">
        <v>66</v>
      </c>
      <c r="N189" s="81"/>
      <c r="O189" s="81"/>
      <c r="P189" s="81"/>
      <c r="Q189" s="81"/>
      <c r="R189" s="81"/>
      <c r="S189" s="81"/>
      <c r="T189" s="81"/>
      <c r="U189" s="81"/>
      <c r="V189" s="81"/>
      <c r="W189" s="81"/>
      <c r="X189" s="81"/>
      <c r="Y189" s="81"/>
      <c r="Z189" s="81"/>
      <c r="AA189" s="81"/>
      <c r="AB189" s="17" t="s">
        <v>78</v>
      </c>
      <c r="AC189" s="114" t="s">
        <v>456</v>
      </c>
      <c r="AD189" s="81" t="s">
        <v>200</v>
      </c>
      <c r="AE189" s="81" t="s">
        <v>1</v>
      </c>
      <c r="AF189" s="17" t="s">
        <v>455</v>
      </c>
      <c r="AG189" s="17" t="s">
        <v>454</v>
      </c>
      <c r="AH189" s="81">
        <v>39</v>
      </c>
      <c r="AI189" s="81">
        <v>29</v>
      </c>
      <c r="AJ189" s="81">
        <v>20</v>
      </c>
      <c r="AK189" s="81">
        <v>15</v>
      </c>
      <c r="AL189" s="81">
        <v>10</v>
      </c>
      <c r="AM189" s="81">
        <v>10</v>
      </c>
      <c r="AN189" s="81"/>
      <c r="AO189" s="81"/>
      <c r="AP189" s="81">
        <v>20</v>
      </c>
      <c r="AQ189" s="81"/>
      <c r="AR189" s="89"/>
      <c r="AS189" s="81"/>
      <c r="AT189" s="81"/>
      <c r="AU189" s="81"/>
      <c r="AV189" s="81"/>
      <c r="AW189" s="12">
        <v>20</v>
      </c>
      <c r="AX189" s="81"/>
      <c r="AY189" s="6"/>
      <c r="AZ189" s="81"/>
      <c r="BA189" s="17"/>
      <c r="BB189" s="81"/>
    </row>
    <row r="190" spans="1:56" ht="84.75" customHeight="1" x14ac:dyDescent="0.25">
      <c r="A190" s="15" t="s">
        <v>316</v>
      </c>
      <c r="B190" s="15" t="s">
        <v>153</v>
      </c>
      <c r="C190" s="15" t="s">
        <v>10</v>
      </c>
      <c r="D190" s="15" t="s">
        <v>400</v>
      </c>
      <c r="E190" s="15" t="s">
        <v>453</v>
      </c>
      <c r="F190" s="12" t="s">
        <v>299</v>
      </c>
      <c r="G190" s="12" t="s">
        <v>151</v>
      </c>
      <c r="H190" s="113" t="s">
        <v>150</v>
      </c>
      <c r="I190" s="12" t="s">
        <v>355</v>
      </c>
      <c r="J190" s="55" t="s">
        <v>448</v>
      </c>
      <c r="K190" s="39">
        <v>91</v>
      </c>
      <c r="L190" s="55" t="s">
        <v>452</v>
      </c>
      <c r="M190" s="12" t="s">
        <v>66</v>
      </c>
      <c r="N190" s="12" t="s">
        <v>39</v>
      </c>
      <c r="O190" s="12"/>
      <c r="P190" s="12"/>
      <c r="Q190" s="12"/>
      <c r="R190" s="12"/>
      <c r="S190" s="12"/>
      <c r="T190" s="12"/>
      <c r="U190" s="12"/>
      <c r="V190" s="12"/>
      <c r="W190" s="12"/>
      <c r="X190" s="12"/>
      <c r="Y190" s="12"/>
      <c r="Z190" s="12"/>
      <c r="AA190" s="12"/>
      <c r="AB190" s="55" t="s">
        <v>78</v>
      </c>
      <c r="AC190" s="12" t="s">
        <v>3</v>
      </c>
      <c r="AD190" s="12" t="s">
        <v>25</v>
      </c>
      <c r="AE190" s="12" t="s">
        <v>1</v>
      </c>
      <c r="AF190" s="55" t="s">
        <v>451</v>
      </c>
      <c r="AG190" s="55" t="s">
        <v>450</v>
      </c>
      <c r="AH190" s="12">
        <v>96</v>
      </c>
      <c r="AI190" s="12">
        <v>96</v>
      </c>
      <c r="AJ190" s="12">
        <v>96</v>
      </c>
      <c r="AK190" s="12">
        <v>100</v>
      </c>
      <c r="AL190" s="12">
        <v>100</v>
      </c>
      <c r="AM190" s="12">
        <v>100</v>
      </c>
      <c r="AN190" s="12"/>
      <c r="AO190" s="12"/>
      <c r="AP190" s="12">
        <v>96</v>
      </c>
      <c r="AQ190" s="12"/>
      <c r="AR190" s="96"/>
      <c r="AS190" s="12">
        <v>34</v>
      </c>
      <c r="AT190" s="12">
        <f>10</f>
        <v>10</v>
      </c>
      <c r="AU190" s="12">
        <f>20</f>
        <v>20</v>
      </c>
      <c r="AV190" s="12">
        <f>30</f>
        <v>30</v>
      </c>
      <c r="AW190" s="12">
        <v>46</v>
      </c>
      <c r="AX190" s="12">
        <v>56</v>
      </c>
      <c r="AY190" s="6">
        <v>66</v>
      </c>
      <c r="AZ190" s="12">
        <v>76</v>
      </c>
      <c r="BA190" s="55">
        <v>86</v>
      </c>
      <c r="BB190" s="12">
        <v>96</v>
      </c>
    </row>
    <row r="191" spans="1:56" ht="84.75" customHeight="1" x14ac:dyDescent="0.25">
      <c r="A191" s="95" t="s">
        <v>316</v>
      </c>
      <c r="B191" s="95" t="s">
        <v>153</v>
      </c>
      <c r="C191" s="95" t="s">
        <v>10</v>
      </c>
      <c r="D191" s="95" t="s">
        <v>400</v>
      </c>
      <c r="E191" s="95" t="s">
        <v>399</v>
      </c>
      <c r="F191" s="81" t="s">
        <v>299</v>
      </c>
      <c r="G191" s="81" t="s">
        <v>449</v>
      </c>
      <c r="H191" s="113" t="s">
        <v>150</v>
      </c>
      <c r="I191" s="81" t="s">
        <v>355</v>
      </c>
      <c r="J191" s="17" t="s">
        <v>448</v>
      </c>
      <c r="K191" s="81">
        <v>189</v>
      </c>
      <c r="L191" s="17" t="s">
        <v>447</v>
      </c>
      <c r="M191" s="81" t="s">
        <v>40</v>
      </c>
      <c r="N191" s="81" t="s">
        <v>39</v>
      </c>
      <c r="O191" s="81"/>
      <c r="P191" s="81"/>
      <c r="Q191" s="81"/>
      <c r="R191" s="81"/>
      <c r="S191" s="81"/>
      <c r="T191" s="81"/>
      <c r="U191" s="81"/>
      <c r="V191" s="81"/>
      <c r="W191" s="81"/>
      <c r="X191" s="81"/>
      <c r="Y191" s="81"/>
      <c r="Z191" s="81"/>
      <c r="AA191" s="81"/>
      <c r="AB191" s="17" t="s">
        <v>78</v>
      </c>
      <c r="AC191" s="81" t="s">
        <v>446</v>
      </c>
      <c r="AD191" s="81" t="s">
        <v>25</v>
      </c>
      <c r="AE191" s="81" t="s">
        <v>65</v>
      </c>
      <c r="AF191" s="17" t="s">
        <v>445</v>
      </c>
      <c r="AG191" s="17" t="s">
        <v>444</v>
      </c>
      <c r="AH191" s="81"/>
      <c r="AI191" s="81"/>
      <c r="AJ191" s="81">
        <v>70</v>
      </c>
      <c r="AK191" s="81"/>
      <c r="AL191" s="81"/>
      <c r="AM191" s="81">
        <v>70</v>
      </c>
      <c r="AN191" s="81"/>
      <c r="AO191" s="81"/>
      <c r="AP191" s="81">
        <v>70</v>
      </c>
      <c r="AQ191" s="81"/>
      <c r="AR191" s="89"/>
      <c r="AS191" s="81"/>
      <c r="AT191" s="81"/>
      <c r="AU191" s="81"/>
      <c r="AV191" s="81">
        <v>28</v>
      </c>
      <c r="AW191" s="12"/>
      <c r="AX191" s="81">
        <v>42</v>
      </c>
      <c r="AY191" s="6"/>
      <c r="AZ191" s="81">
        <v>56</v>
      </c>
      <c r="BA191" s="17"/>
      <c r="BB191" s="81">
        <v>70</v>
      </c>
    </row>
    <row r="192" spans="1:56" ht="84.75" customHeight="1" x14ac:dyDescent="0.25">
      <c r="A192" s="15" t="s">
        <v>316</v>
      </c>
      <c r="B192" s="15" t="s">
        <v>153</v>
      </c>
      <c r="C192" s="15" t="s">
        <v>10</v>
      </c>
      <c r="D192" s="15" t="s">
        <v>400</v>
      </c>
      <c r="E192" s="15" t="s">
        <v>399</v>
      </c>
      <c r="F192" s="12" t="s">
        <v>299</v>
      </c>
      <c r="G192" s="12" t="s">
        <v>151</v>
      </c>
      <c r="H192" s="113" t="s">
        <v>150</v>
      </c>
      <c r="I192" s="12" t="s">
        <v>387</v>
      </c>
      <c r="J192" s="55" t="s">
        <v>443</v>
      </c>
      <c r="K192" s="12">
        <v>93</v>
      </c>
      <c r="L192" s="55" t="s">
        <v>442</v>
      </c>
      <c r="M192" s="12" t="s">
        <v>40</v>
      </c>
      <c r="N192" s="12" t="s">
        <v>39</v>
      </c>
      <c r="O192" s="12"/>
      <c r="P192" s="12"/>
      <c r="Q192" s="12"/>
      <c r="R192" s="12"/>
      <c r="S192" s="12"/>
      <c r="T192" s="12"/>
      <c r="U192" s="12"/>
      <c r="V192" s="12"/>
      <c r="W192" s="12"/>
      <c r="X192" s="12"/>
      <c r="Y192" s="12"/>
      <c r="Z192" s="12"/>
      <c r="AA192" s="12"/>
      <c r="AB192" s="55" t="s">
        <v>78</v>
      </c>
      <c r="AC192" s="12" t="s">
        <v>3</v>
      </c>
      <c r="AD192" s="12" t="s">
        <v>25</v>
      </c>
      <c r="AE192" s="12" t="s">
        <v>1</v>
      </c>
      <c r="AF192" s="55" t="s">
        <v>441</v>
      </c>
      <c r="AG192" s="55" t="s">
        <v>440</v>
      </c>
      <c r="AH192" s="12"/>
      <c r="AI192" s="12"/>
      <c r="AJ192" s="12">
        <v>96</v>
      </c>
      <c r="AK192" s="12">
        <v>48</v>
      </c>
      <c r="AL192" s="12">
        <v>48</v>
      </c>
      <c r="AM192" s="12">
        <v>96</v>
      </c>
      <c r="AN192" s="12"/>
      <c r="AO192" s="12"/>
      <c r="AP192" s="12">
        <v>96</v>
      </c>
      <c r="AQ192" s="12">
        <v>10</v>
      </c>
      <c r="AR192" s="96">
        <v>10</v>
      </c>
      <c r="AS192" s="12"/>
      <c r="AT192" s="12"/>
      <c r="AU192" s="12">
        <v>0</v>
      </c>
      <c r="AV192" s="12"/>
      <c r="AW192" s="55"/>
      <c r="AX192" s="55"/>
      <c r="AY192" s="6">
        <v>76</v>
      </c>
      <c r="AZ192" s="12"/>
      <c r="BA192" s="55"/>
      <c r="BB192" s="12"/>
    </row>
    <row r="193" spans="1:56" ht="84.75" customHeight="1" x14ac:dyDescent="0.25">
      <c r="A193" s="95" t="s">
        <v>316</v>
      </c>
      <c r="B193" s="95" t="s">
        <v>153</v>
      </c>
      <c r="C193" s="95" t="s">
        <v>10</v>
      </c>
      <c r="D193" s="95" t="s">
        <v>400</v>
      </c>
      <c r="E193" s="95" t="s">
        <v>400</v>
      </c>
      <c r="F193" s="81" t="s">
        <v>299</v>
      </c>
      <c r="G193" s="81" t="s">
        <v>151</v>
      </c>
      <c r="H193" s="81" t="s">
        <v>169</v>
      </c>
      <c r="I193" s="81" t="s">
        <v>398</v>
      </c>
      <c r="J193" s="17" t="s">
        <v>398</v>
      </c>
      <c r="K193" s="81">
        <v>468</v>
      </c>
      <c r="L193" s="111" t="s">
        <v>439</v>
      </c>
      <c r="M193" s="81" t="s">
        <v>301</v>
      </c>
      <c r="N193" s="81"/>
      <c r="O193" s="81"/>
      <c r="P193" s="81" t="s">
        <v>39</v>
      </c>
      <c r="Q193" s="81"/>
      <c r="R193" s="81"/>
      <c r="S193" s="81"/>
      <c r="T193" s="81"/>
      <c r="U193" s="81"/>
      <c r="V193" s="81"/>
      <c r="W193" s="81"/>
      <c r="X193" s="81"/>
      <c r="Y193" s="81"/>
      <c r="Z193" s="81"/>
      <c r="AA193" s="81"/>
      <c r="AB193" s="17" t="s">
        <v>28</v>
      </c>
      <c r="AC193" s="12" t="s">
        <v>17</v>
      </c>
      <c r="AD193" s="81" t="s">
        <v>16</v>
      </c>
      <c r="AE193" s="81" t="s">
        <v>1</v>
      </c>
      <c r="AF193" s="17" t="s">
        <v>438</v>
      </c>
      <c r="AG193" s="17" t="s">
        <v>437</v>
      </c>
      <c r="AH193" s="81">
        <v>0</v>
      </c>
      <c r="AI193" s="81"/>
      <c r="AJ193" s="81">
        <v>1</v>
      </c>
      <c r="AK193" s="81"/>
      <c r="AL193" s="81">
        <v>1</v>
      </c>
      <c r="AM193" s="81">
        <v>1</v>
      </c>
      <c r="AN193" s="81"/>
      <c r="AO193" s="81"/>
      <c r="AP193" s="49">
        <f>+AJ193</f>
        <v>1</v>
      </c>
      <c r="AQ193" s="81"/>
      <c r="AR193" s="108"/>
      <c r="AS193" s="81"/>
      <c r="AT193" s="81"/>
      <c r="AU193" s="81"/>
      <c r="AV193" s="81"/>
      <c r="AW193" s="55"/>
      <c r="AX193" s="17"/>
      <c r="AY193" s="6">
        <v>76</v>
      </c>
      <c r="AZ193" s="81"/>
      <c r="BA193" s="17"/>
      <c r="BB193" s="81"/>
    </row>
    <row r="194" spans="1:56" ht="84.75" customHeight="1" x14ac:dyDescent="0.25">
      <c r="A194" s="15" t="s">
        <v>316</v>
      </c>
      <c r="B194" s="15" t="s">
        <v>153</v>
      </c>
      <c r="C194" s="15" t="s">
        <v>10</v>
      </c>
      <c r="D194" s="15" t="s">
        <v>400</v>
      </c>
      <c r="E194" s="15" t="s">
        <v>400</v>
      </c>
      <c r="F194" s="12" t="s">
        <v>299</v>
      </c>
      <c r="G194" s="12" t="s">
        <v>151</v>
      </c>
      <c r="H194" s="12" t="s">
        <v>169</v>
      </c>
      <c r="I194" s="12" t="s">
        <v>398</v>
      </c>
      <c r="J194" s="55" t="s">
        <v>398</v>
      </c>
      <c r="K194" s="39">
        <v>469</v>
      </c>
      <c r="L194" s="112" t="s">
        <v>436</v>
      </c>
      <c r="M194" s="12" t="s">
        <v>301</v>
      </c>
      <c r="N194" s="12"/>
      <c r="O194" s="12"/>
      <c r="P194" s="12" t="s">
        <v>39</v>
      </c>
      <c r="Q194" s="12"/>
      <c r="R194" s="12"/>
      <c r="S194" s="12"/>
      <c r="T194" s="12"/>
      <c r="U194" s="12"/>
      <c r="V194" s="12"/>
      <c r="W194" s="12"/>
      <c r="X194" s="12"/>
      <c r="Y194" s="12"/>
      <c r="Z194" s="12"/>
      <c r="AA194" s="12"/>
      <c r="AB194" s="55" t="s">
        <v>28</v>
      </c>
      <c r="AC194" s="12" t="s">
        <v>17</v>
      </c>
      <c r="AD194" s="12" t="s">
        <v>25</v>
      </c>
      <c r="AE194" s="12" t="s">
        <v>20</v>
      </c>
      <c r="AF194" s="55" t="s">
        <v>435</v>
      </c>
      <c r="AG194" s="55" t="s">
        <v>434</v>
      </c>
      <c r="AH194" s="12"/>
      <c r="AI194" s="12"/>
      <c r="AJ194" s="12">
        <v>30</v>
      </c>
      <c r="AK194" s="12">
        <v>50</v>
      </c>
      <c r="AL194" s="12">
        <v>20</v>
      </c>
      <c r="AM194" s="12">
        <v>100</v>
      </c>
      <c r="AN194" s="12"/>
      <c r="AO194" s="12"/>
      <c r="AP194" s="49">
        <f>+AJ194</f>
        <v>30</v>
      </c>
      <c r="AQ194" s="12"/>
      <c r="AR194" s="108"/>
      <c r="AS194" s="12"/>
      <c r="AT194" s="12"/>
      <c r="AU194" s="12"/>
      <c r="AV194" s="12"/>
      <c r="AW194" s="55"/>
      <c r="AX194" s="55"/>
      <c r="AY194" s="54"/>
      <c r="AZ194" s="12"/>
      <c r="BA194" s="55"/>
      <c r="BB194" s="12"/>
    </row>
    <row r="195" spans="1:56" ht="84.75" customHeight="1" x14ac:dyDescent="0.25">
      <c r="A195" s="95" t="s">
        <v>316</v>
      </c>
      <c r="B195" s="95" t="s">
        <v>153</v>
      </c>
      <c r="C195" s="95" t="s">
        <v>10</v>
      </c>
      <c r="D195" s="95" t="s">
        <v>400</v>
      </c>
      <c r="E195" s="95" t="s">
        <v>400</v>
      </c>
      <c r="F195" s="81" t="s">
        <v>299</v>
      </c>
      <c r="G195" s="81" t="s">
        <v>151</v>
      </c>
      <c r="H195" s="81" t="s">
        <v>169</v>
      </c>
      <c r="I195" s="81" t="s">
        <v>398</v>
      </c>
      <c r="J195" s="17" t="s">
        <v>398</v>
      </c>
      <c r="K195" s="81">
        <v>470</v>
      </c>
      <c r="L195" s="110" t="s">
        <v>433</v>
      </c>
      <c r="M195" s="81" t="s">
        <v>301</v>
      </c>
      <c r="N195" s="81"/>
      <c r="O195" s="81"/>
      <c r="P195" s="81" t="s">
        <v>39</v>
      </c>
      <c r="Q195" s="81"/>
      <c r="R195" s="81"/>
      <c r="S195" s="81"/>
      <c r="T195" s="81"/>
      <c r="U195" s="81"/>
      <c r="V195" s="81"/>
      <c r="W195" s="81"/>
      <c r="X195" s="81"/>
      <c r="Y195" s="81"/>
      <c r="Z195" s="81"/>
      <c r="AA195" s="81"/>
      <c r="AB195" s="17" t="s">
        <v>28</v>
      </c>
      <c r="AC195" s="12" t="s">
        <v>17</v>
      </c>
      <c r="AD195" s="81" t="s">
        <v>16</v>
      </c>
      <c r="AE195" s="81" t="s">
        <v>20</v>
      </c>
      <c r="AF195" s="17" t="s">
        <v>432</v>
      </c>
      <c r="AG195" s="17" t="s">
        <v>431</v>
      </c>
      <c r="AH195" s="81"/>
      <c r="AI195" s="81"/>
      <c r="AJ195" s="81">
        <v>100</v>
      </c>
      <c r="AK195" s="81"/>
      <c r="AL195" s="81"/>
      <c r="AM195" s="81">
        <v>100</v>
      </c>
      <c r="AN195" s="81"/>
      <c r="AO195" s="81"/>
      <c r="AP195" s="81">
        <v>100</v>
      </c>
      <c r="AQ195" s="81"/>
      <c r="AR195" s="108"/>
      <c r="AS195" s="81"/>
      <c r="AT195" s="81"/>
      <c r="AU195" s="81"/>
      <c r="AV195" s="81"/>
      <c r="AW195" s="55"/>
      <c r="AX195" s="17"/>
      <c r="AY195" s="54"/>
      <c r="AZ195" s="81"/>
      <c r="BA195" s="17"/>
      <c r="BB195" s="81"/>
    </row>
    <row r="196" spans="1:56" ht="84.75" customHeight="1" x14ac:dyDescent="0.25">
      <c r="A196" s="15" t="s">
        <v>316</v>
      </c>
      <c r="B196" s="15" t="s">
        <v>153</v>
      </c>
      <c r="C196" s="15" t="s">
        <v>10</v>
      </c>
      <c r="D196" s="15" t="s">
        <v>400</v>
      </c>
      <c r="E196" s="15" t="s">
        <v>400</v>
      </c>
      <c r="F196" s="12" t="s">
        <v>299</v>
      </c>
      <c r="G196" s="12" t="s">
        <v>151</v>
      </c>
      <c r="H196" s="12" t="s">
        <v>169</v>
      </c>
      <c r="I196" s="12" t="s">
        <v>398</v>
      </c>
      <c r="J196" s="55" t="s">
        <v>398</v>
      </c>
      <c r="K196" s="12">
        <v>471</v>
      </c>
      <c r="L196" s="111" t="s">
        <v>430</v>
      </c>
      <c r="M196" s="12" t="s">
        <v>301</v>
      </c>
      <c r="N196" s="12"/>
      <c r="O196" s="12"/>
      <c r="P196" s="12" t="s">
        <v>39</v>
      </c>
      <c r="Q196" s="12"/>
      <c r="R196" s="12"/>
      <c r="S196" s="12"/>
      <c r="T196" s="12"/>
      <c r="U196" s="12"/>
      <c r="V196" s="12"/>
      <c r="W196" s="12"/>
      <c r="X196" s="12"/>
      <c r="Y196" s="12"/>
      <c r="Z196" s="12"/>
      <c r="AA196" s="12"/>
      <c r="AB196" s="55" t="s">
        <v>4</v>
      </c>
      <c r="AC196" s="12" t="s">
        <v>17</v>
      </c>
      <c r="AD196" s="12" t="s">
        <v>16</v>
      </c>
      <c r="AE196" s="12" t="s">
        <v>20</v>
      </c>
      <c r="AF196" s="55" t="s">
        <v>429</v>
      </c>
      <c r="AG196" s="55" t="s">
        <v>428</v>
      </c>
      <c r="AH196" s="12">
        <v>100</v>
      </c>
      <c r="AI196" s="12"/>
      <c r="AJ196" s="12"/>
      <c r="AK196" s="12">
        <v>100</v>
      </c>
      <c r="AL196" s="12">
        <v>100</v>
      </c>
      <c r="AM196" s="12">
        <v>100</v>
      </c>
      <c r="AN196" s="12"/>
      <c r="AO196" s="12"/>
      <c r="AP196" s="49">
        <f>+AJ196</f>
        <v>0</v>
      </c>
      <c r="AQ196" s="12"/>
      <c r="AR196" s="108"/>
      <c r="AS196" s="12"/>
      <c r="AT196" s="12"/>
      <c r="AU196" s="12"/>
      <c r="AV196" s="12"/>
      <c r="AW196" s="55"/>
      <c r="AX196" s="55"/>
      <c r="AY196" s="54"/>
      <c r="AZ196" s="12"/>
      <c r="BA196" s="55"/>
      <c r="BB196" s="12"/>
    </row>
    <row r="197" spans="1:56" ht="84.75" customHeight="1" x14ac:dyDescent="0.25">
      <c r="A197" s="95" t="s">
        <v>316</v>
      </c>
      <c r="B197" s="95" t="s">
        <v>153</v>
      </c>
      <c r="C197" s="95" t="s">
        <v>10</v>
      </c>
      <c r="D197" s="95" t="s">
        <v>400</v>
      </c>
      <c r="E197" s="95" t="s">
        <v>400</v>
      </c>
      <c r="F197" s="81" t="s">
        <v>299</v>
      </c>
      <c r="G197" s="81" t="s">
        <v>151</v>
      </c>
      <c r="H197" s="81" t="s">
        <v>169</v>
      </c>
      <c r="I197" s="81" t="s">
        <v>398</v>
      </c>
      <c r="J197" s="17" t="s">
        <v>398</v>
      </c>
      <c r="K197" s="81">
        <v>472</v>
      </c>
      <c r="L197" s="110" t="s">
        <v>427</v>
      </c>
      <c r="M197" s="81" t="s">
        <v>301</v>
      </c>
      <c r="N197" s="81"/>
      <c r="O197" s="81"/>
      <c r="P197" s="81" t="s">
        <v>39</v>
      </c>
      <c r="Q197" s="81"/>
      <c r="R197" s="81"/>
      <c r="S197" s="81"/>
      <c r="T197" s="81"/>
      <c r="U197" s="81"/>
      <c r="V197" s="81"/>
      <c r="W197" s="81"/>
      <c r="X197" s="81"/>
      <c r="Y197" s="81"/>
      <c r="Z197" s="81"/>
      <c r="AA197" s="81"/>
      <c r="AB197" s="17" t="s">
        <v>28</v>
      </c>
      <c r="AC197" s="12" t="s">
        <v>17</v>
      </c>
      <c r="AD197" s="81" t="s">
        <v>16</v>
      </c>
      <c r="AE197" s="81" t="s">
        <v>1</v>
      </c>
      <c r="AF197" s="17" t="s">
        <v>426</v>
      </c>
      <c r="AG197" s="17" t="s">
        <v>425</v>
      </c>
      <c r="AH197" s="81"/>
      <c r="AI197" s="81"/>
      <c r="AJ197" s="81"/>
      <c r="AK197" s="81"/>
      <c r="AL197" s="81">
        <v>1</v>
      </c>
      <c r="AM197" s="81">
        <v>1</v>
      </c>
      <c r="AN197" s="81"/>
      <c r="AO197" s="81"/>
      <c r="AP197" s="49">
        <f>+AJ197</f>
        <v>0</v>
      </c>
      <c r="AQ197" s="81"/>
      <c r="AR197" s="108"/>
      <c r="AS197" s="81"/>
      <c r="AT197" s="81"/>
      <c r="AU197" s="81"/>
      <c r="AV197" s="81"/>
      <c r="AW197" s="55"/>
      <c r="AX197" s="17"/>
      <c r="AY197" s="54"/>
      <c r="AZ197" s="81"/>
      <c r="BA197" s="17"/>
      <c r="BB197" s="81"/>
    </row>
    <row r="198" spans="1:56" ht="84.75" customHeight="1" x14ac:dyDescent="0.25">
      <c r="A198" s="15" t="s">
        <v>316</v>
      </c>
      <c r="B198" s="15" t="s">
        <v>153</v>
      </c>
      <c r="C198" s="15" t="s">
        <v>10</v>
      </c>
      <c r="D198" s="15" t="s">
        <v>400</v>
      </c>
      <c r="E198" s="15" t="s">
        <v>400</v>
      </c>
      <c r="F198" s="12" t="s">
        <v>299</v>
      </c>
      <c r="G198" s="12" t="s">
        <v>151</v>
      </c>
      <c r="H198" s="12" t="s">
        <v>169</v>
      </c>
      <c r="I198" s="12" t="s">
        <v>398</v>
      </c>
      <c r="J198" s="55" t="s">
        <v>398</v>
      </c>
      <c r="K198" s="12">
        <v>473</v>
      </c>
      <c r="L198" s="109" t="s">
        <v>424</v>
      </c>
      <c r="M198" s="12" t="s">
        <v>301</v>
      </c>
      <c r="N198" s="12"/>
      <c r="O198" s="12"/>
      <c r="P198" s="12" t="s">
        <v>39</v>
      </c>
      <c r="Q198" s="12"/>
      <c r="R198" s="12"/>
      <c r="S198" s="12"/>
      <c r="T198" s="12"/>
      <c r="U198" s="12"/>
      <c r="V198" s="12"/>
      <c r="W198" s="12"/>
      <c r="X198" s="12"/>
      <c r="Y198" s="12"/>
      <c r="Z198" s="12"/>
      <c r="AA198" s="12"/>
      <c r="AB198" s="55" t="s">
        <v>4</v>
      </c>
      <c r="AC198" s="12" t="s">
        <v>3</v>
      </c>
      <c r="AD198" s="12" t="s">
        <v>16</v>
      </c>
      <c r="AE198" s="12" t="s">
        <v>20</v>
      </c>
      <c r="AF198" s="55" t="s">
        <v>423</v>
      </c>
      <c r="AG198" s="55" t="s">
        <v>422</v>
      </c>
      <c r="AH198" s="12">
        <v>0</v>
      </c>
      <c r="AI198" s="12"/>
      <c r="AJ198" s="12">
        <v>100</v>
      </c>
      <c r="AK198" s="12">
        <v>100</v>
      </c>
      <c r="AL198" s="12">
        <v>100</v>
      </c>
      <c r="AM198" s="12">
        <v>100</v>
      </c>
      <c r="AN198" s="12"/>
      <c r="AO198" s="12"/>
      <c r="AP198" s="12">
        <v>100</v>
      </c>
      <c r="AQ198" s="12"/>
      <c r="AR198" s="108"/>
      <c r="AS198" s="12"/>
      <c r="AT198" s="12"/>
      <c r="AU198" s="12"/>
      <c r="AV198" s="12"/>
      <c r="AW198" s="55"/>
      <c r="AX198" s="55"/>
      <c r="AY198" s="54"/>
      <c r="AZ198" s="12"/>
      <c r="BA198" s="55"/>
      <c r="BB198" s="12"/>
    </row>
    <row r="199" spans="1:56" ht="84.75" customHeight="1" x14ac:dyDescent="0.25">
      <c r="A199" s="107" t="s">
        <v>316</v>
      </c>
      <c r="B199" s="107" t="s">
        <v>153</v>
      </c>
      <c r="C199" s="107" t="s">
        <v>10</v>
      </c>
      <c r="D199" s="107" t="s">
        <v>400</v>
      </c>
      <c r="E199" s="107" t="s">
        <v>400</v>
      </c>
      <c r="F199" s="104" t="s">
        <v>299</v>
      </c>
      <c r="G199" s="104" t="s">
        <v>151</v>
      </c>
      <c r="H199" s="104" t="s">
        <v>169</v>
      </c>
      <c r="I199" s="104" t="s">
        <v>398</v>
      </c>
      <c r="J199" s="103" t="s">
        <v>398</v>
      </c>
      <c r="K199" s="104">
        <v>474</v>
      </c>
      <c r="L199" s="106" t="s">
        <v>421</v>
      </c>
      <c r="M199" s="104" t="s">
        <v>301</v>
      </c>
      <c r="N199" s="104"/>
      <c r="O199" s="104"/>
      <c r="P199" s="104" t="s">
        <v>39</v>
      </c>
      <c r="Q199" s="104"/>
      <c r="R199" s="104"/>
      <c r="S199" s="104"/>
      <c r="T199" s="104"/>
      <c r="U199" s="104"/>
      <c r="V199" s="104"/>
      <c r="W199" s="104"/>
      <c r="X199" s="104"/>
      <c r="Y199" s="104"/>
      <c r="Z199" s="104"/>
      <c r="AA199" s="104"/>
      <c r="AB199" s="103" t="s">
        <v>28</v>
      </c>
      <c r="AC199" s="12" t="s">
        <v>17</v>
      </c>
      <c r="AD199" s="104" t="s">
        <v>16</v>
      </c>
      <c r="AE199" s="104" t="s">
        <v>1</v>
      </c>
      <c r="AF199" s="103" t="s">
        <v>420</v>
      </c>
      <c r="AG199" s="103" t="s">
        <v>419</v>
      </c>
      <c r="AH199" s="104">
        <v>0</v>
      </c>
      <c r="AI199" s="104"/>
      <c r="AJ199" s="104">
        <v>1</v>
      </c>
      <c r="AK199" s="104"/>
      <c r="AL199" s="104">
        <v>1</v>
      </c>
      <c r="AM199" s="104">
        <v>1</v>
      </c>
      <c r="AN199" s="104"/>
      <c r="AO199" s="104"/>
      <c r="AP199" s="104">
        <v>1</v>
      </c>
      <c r="AQ199" s="104"/>
      <c r="AR199" s="105"/>
      <c r="AS199" s="104"/>
      <c r="AT199" s="104"/>
      <c r="AU199" s="104"/>
      <c r="AV199" s="104"/>
      <c r="AW199" s="75"/>
      <c r="AX199" s="103"/>
      <c r="AY199" s="76"/>
      <c r="AZ199" s="104"/>
      <c r="BA199" s="103"/>
      <c r="BB199" s="104"/>
    </row>
    <row r="200" spans="1:56" ht="120" x14ac:dyDescent="0.25">
      <c r="A200" s="75" t="s">
        <v>316</v>
      </c>
      <c r="B200" s="75" t="s">
        <v>153</v>
      </c>
      <c r="C200" s="75" t="s">
        <v>10</v>
      </c>
      <c r="D200" s="75" t="s">
        <v>400</v>
      </c>
      <c r="E200" s="55" t="s">
        <v>399</v>
      </c>
      <c r="F200" s="7" t="s">
        <v>299</v>
      </c>
      <c r="G200" s="75" t="s">
        <v>151</v>
      </c>
      <c r="H200" s="75" t="s">
        <v>169</v>
      </c>
      <c r="I200" s="75" t="s">
        <v>398</v>
      </c>
      <c r="J200" s="75" t="s">
        <v>398</v>
      </c>
      <c r="K200" s="7">
        <v>106</v>
      </c>
      <c r="L200" s="75" t="s">
        <v>418</v>
      </c>
      <c r="M200" s="7" t="s">
        <v>104</v>
      </c>
      <c r="N200" s="7"/>
      <c r="O200" s="7"/>
      <c r="P200" s="7"/>
      <c r="Q200" s="7"/>
      <c r="R200" s="7"/>
      <c r="S200" s="7"/>
      <c r="T200" s="7"/>
      <c r="U200" s="7"/>
      <c r="V200" s="7"/>
      <c r="W200" s="7"/>
      <c r="X200" s="7"/>
      <c r="Y200" s="7"/>
      <c r="Z200" s="7"/>
      <c r="AA200" s="7"/>
      <c r="AB200" s="75"/>
      <c r="AC200" s="12" t="s">
        <v>17</v>
      </c>
      <c r="AD200" s="7"/>
      <c r="AE200" s="7"/>
      <c r="AF200" s="75"/>
      <c r="AG200" s="75"/>
      <c r="AH200" s="7"/>
      <c r="AI200" s="7"/>
      <c r="AJ200" s="102">
        <v>0</v>
      </c>
      <c r="AK200" s="7">
        <v>75</v>
      </c>
      <c r="AL200" s="7">
        <v>80</v>
      </c>
      <c r="AM200" s="7">
        <v>80</v>
      </c>
      <c r="AN200" s="7"/>
      <c r="AO200" s="7"/>
      <c r="AP200" s="101">
        <f>+Tabla13[[#This Row],[Meta 2020]]</f>
        <v>0</v>
      </c>
      <c r="AQ200" s="7"/>
      <c r="AR200" s="9"/>
      <c r="AS200" s="7"/>
      <c r="AT200" s="7"/>
      <c r="AU200" s="75"/>
      <c r="AV200" s="7"/>
      <c r="AW200" s="75"/>
      <c r="AX200" s="75"/>
      <c r="AY200" s="76"/>
      <c r="AZ200" s="75"/>
      <c r="BA200" s="75"/>
      <c r="BB200" s="7"/>
      <c r="BD200" s="87" t="s">
        <v>351</v>
      </c>
    </row>
    <row r="201" spans="1:56" ht="120" x14ac:dyDescent="0.25">
      <c r="A201" s="75" t="s">
        <v>316</v>
      </c>
      <c r="B201" s="75" t="s">
        <v>153</v>
      </c>
      <c r="C201" s="75" t="s">
        <v>10</v>
      </c>
      <c r="D201" s="75" t="s">
        <v>400</v>
      </c>
      <c r="E201" s="55" t="s">
        <v>399</v>
      </c>
      <c r="F201" s="7" t="s">
        <v>299</v>
      </c>
      <c r="G201" s="75" t="s">
        <v>151</v>
      </c>
      <c r="H201" s="75" t="s">
        <v>169</v>
      </c>
      <c r="I201" s="75" t="s">
        <v>398</v>
      </c>
      <c r="J201" s="75" t="s">
        <v>398</v>
      </c>
      <c r="K201" s="7">
        <v>107</v>
      </c>
      <c r="L201" s="75" t="s">
        <v>417</v>
      </c>
      <c r="M201" s="7" t="s">
        <v>104</v>
      </c>
      <c r="N201" s="7"/>
      <c r="O201" s="7"/>
      <c r="P201" s="7"/>
      <c r="Q201" s="7"/>
      <c r="R201" s="7"/>
      <c r="S201" s="7"/>
      <c r="T201" s="7"/>
      <c r="U201" s="7"/>
      <c r="V201" s="7"/>
      <c r="W201" s="7"/>
      <c r="X201" s="7"/>
      <c r="Y201" s="7"/>
      <c r="Z201" s="7"/>
      <c r="AA201" s="7"/>
      <c r="AB201" s="75"/>
      <c r="AC201" s="12" t="s">
        <v>17</v>
      </c>
      <c r="AD201" s="7"/>
      <c r="AE201" s="7"/>
      <c r="AF201" s="75"/>
      <c r="AG201" s="75"/>
      <c r="AH201" s="7"/>
      <c r="AI201" s="7"/>
      <c r="AJ201" s="102">
        <v>70</v>
      </c>
      <c r="AK201" s="7">
        <v>80</v>
      </c>
      <c r="AL201" s="7">
        <v>90</v>
      </c>
      <c r="AM201" s="7">
        <v>90</v>
      </c>
      <c r="AN201" s="7"/>
      <c r="AO201" s="7"/>
      <c r="AP201" s="7">
        <f>+Tabla13[[#This Row],[Meta 2020]]</f>
        <v>70</v>
      </c>
      <c r="AQ201" s="7"/>
      <c r="AR201" s="9"/>
      <c r="AS201" s="7"/>
      <c r="AT201" s="7"/>
      <c r="AU201" s="75"/>
      <c r="AV201" s="7"/>
      <c r="AW201" s="75"/>
      <c r="AX201" s="75"/>
      <c r="AY201" s="76"/>
      <c r="AZ201" s="75"/>
      <c r="BA201" s="75"/>
      <c r="BB201" s="7"/>
    </row>
    <row r="202" spans="1:56" ht="120" x14ac:dyDescent="0.25">
      <c r="A202" s="75" t="s">
        <v>316</v>
      </c>
      <c r="B202" s="75" t="s">
        <v>153</v>
      </c>
      <c r="C202" s="75" t="s">
        <v>10</v>
      </c>
      <c r="D202" s="75" t="s">
        <v>400</v>
      </c>
      <c r="E202" s="75" t="s">
        <v>416</v>
      </c>
      <c r="F202" s="7" t="s">
        <v>299</v>
      </c>
      <c r="G202" s="75" t="s">
        <v>151</v>
      </c>
      <c r="H202" s="75" t="s">
        <v>169</v>
      </c>
      <c r="I202" s="75" t="s">
        <v>398</v>
      </c>
      <c r="J202" s="75" t="s">
        <v>398</v>
      </c>
      <c r="K202" s="7">
        <v>221</v>
      </c>
      <c r="L202" s="75" t="s">
        <v>415</v>
      </c>
      <c r="M202" s="7" t="s">
        <v>396</v>
      </c>
      <c r="N202" s="7"/>
      <c r="O202" s="7"/>
      <c r="P202" s="7"/>
      <c r="Q202" s="7"/>
      <c r="R202" s="7"/>
      <c r="S202" s="7"/>
      <c r="T202" s="7"/>
      <c r="U202" s="7"/>
      <c r="V202" s="7"/>
      <c r="W202" s="7"/>
      <c r="X202" s="7"/>
      <c r="Y202" s="7"/>
      <c r="Z202" s="7"/>
      <c r="AA202" s="7"/>
      <c r="AB202" s="75" t="s">
        <v>28</v>
      </c>
      <c r="AC202" s="12" t="s">
        <v>17</v>
      </c>
      <c r="AD202" s="7" t="s">
        <v>25</v>
      </c>
      <c r="AE202" s="7" t="s">
        <v>1</v>
      </c>
      <c r="AF202" s="75" t="s">
        <v>414</v>
      </c>
      <c r="AG202" s="75"/>
      <c r="AH202" s="7"/>
      <c r="AI202" s="7"/>
      <c r="AJ202" s="102"/>
      <c r="AK202" s="7"/>
      <c r="AL202" s="7">
        <v>1</v>
      </c>
      <c r="AM202" s="7">
        <v>1</v>
      </c>
      <c r="AN202" s="7"/>
      <c r="AO202" s="7"/>
      <c r="AP202" s="101">
        <v>0</v>
      </c>
      <c r="AQ202" s="7"/>
      <c r="AR202" s="9"/>
      <c r="AS202" s="7"/>
      <c r="AT202" s="7"/>
      <c r="AU202" s="75"/>
      <c r="AV202" s="7"/>
      <c r="AW202" s="75"/>
      <c r="AX202" s="75"/>
      <c r="AY202" s="54"/>
      <c r="AZ202" s="75"/>
      <c r="BA202" s="75"/>
      <c r="BB202" s="7"/>
      <c r="BD202" s="87" t="s">
        <v>351</v>
      </c>
    </row>
    <row r="203" spans="1:56" ht="120" x14ac:dyDescent="0.25">
      <c r="A203" s="75" t="s">
        <v>316</v>
      </c>
      <c r="B203" s="75" t="s">
        <v>153</v>
      </c>
      <c r="C203" s="75" t="s">
        <v>10</v>
      </c>
      <c r="D203" s="75" t="s">
        <v>400</v>
      </c>
      <c r="E203" s="15" t="s">
        <v>399</v>
      </c>
      <c r="F203" s="7" t="s">
        <v>299</v>
      </c>
      <c r="G203" s="75" t="s">
        <v>151</v>
      </c>
      <c r="H203" s="75" t="s">
        <v>169</v>
      </c>
      <c r="I203" s="75" t="s">
        <v>398</v>
      </c>
      <c r="J203" s="75" t="s">
        <v>398</v>
      </c>
      <c r="K203" s="7">
        <v>222</v>
      </c>
      <c r="L203" s="75" t="s">
        <v>413</v>
      </c>
      <c r="M203" s="7" t="s">
        <v>396</v>
      </c>
      <c r="N203" s="7"/>
      <c r="O203" s="7"/>
      <c r="P203" s="7"/>
      <c r="Q203" s="7"/>
      <c r="R203" s="7"/>
      <c r="S203" s="7"/>
      <c r="T203" s="7"/>
      <c r="U203" s="7"/>
      <c r="V203" s="7"/>
      <c r="W203" s="7"/>
      <c r="X203" s="7"/>
      <c r="Y203" s="7"/>
      <c r="Z203" s="7"/>
      <c r="AA203" s="7"/>
      <c r="AB203" s="75" t="s">
        <v>28</v>
      </c>
      <c r="AC203" s="12" t="s">
        <v>17</v>
      </c>
      <c r="AD203" s="7" t="s">
        <v>25</v>
      </c>
      <c r="AE203" s="7" t="s">
        <v>1</v>
      </c>
      <c r="AF203" s="75" t="s">
        <v>412</v>
      </c>
      <c r="AG203" s="75"/>
      <c r="AH203" s="7"/>
      <c r="AI203" s="7"/>
      <c r="AJ203" s="102"/>
      <c r="AK203" s="7">
        <v>1</v>
      </c>
      <c r="AL203" s="7"/>
      <c r="AM203" s="7">
        <v>1</v>
      </c>
      <c r="AN203" s="7"/>
      <c r="AO203" s="7"/>
      <c r="AP203" s="101">
        <v>0</v>
      </c>
      <c r="AQ203" s="7"/>
      <c r="AR203" s="9"/>
      <c r="AS203" s="7"/>
      <c r="AT203" s="7"/>
      <c r="AU203" s="75"/>
      <c r="AV203" s="7"/>
      <c r="AW203" s="75"/>
      <c r="AX203" s="75"/>
      <c r="AY203" s="54"/>
      <c r="AZ203" s="75"/>
      <c r="BA203" s="75"/>
      <c r="BB203" s="7"/>
      <c r="BD203" s="87" t="s">
        <v>351</v>
      </c>
    </row>
    <row r="204" spans="1:56" ht="120" x14ac:dyDescent="0.25">
      <c r="A204" s="75" t="s">
        <v>316</v>
      </c>
      <c r="B204" s="75" t="s">
        <v>153</v>
      </c>
      <c r="C204" s="75" t="s">
        <v>10</v>
      </c>
      <c r="D204" s="75" t="s">
        <v>400</v>
      </c>
      <c r="E204" s="75" t="s">
        <v>400</v>
      </c>
      <c r="F204" s="7" t="s">
        <v>299</v>
      </c>
      <c r="G204" s="75" t="s">
        <v>151</v>
      </c>
      <c r="H204" s="75" t="s">
        <v>169</v>
      </c>
      <c r="I204" s="75" t="s">
        <v>398</v>
      </c>
      <c r="J204" s="75" t="s">
        <v>398</v>
      </c>
      <c r="K204" s="7">
        <v>223</v>
      </c>
      <c r="L204" s="75" t="s">
        <v>411</v>
      </c>
      <c r="M204" s="7" t="s">
        <v>396</v>
      </c>
      <c r="N204" s="7"/>
      <c r="O204" s="7"/>
      <c r="P204" s="7"/>
      <c r="Q204" s="7"/>
      <c r="R204" s="7"/>
      <c r="S204" s="7"/>
      <c r="T204" s="7"/>
      <c r="U204" s="7"/>
      <c r="V204" s="7"/>
      <c r="W204" s="7"/>
      <c r="X204" s="7"/>
      <c r="Y204" s="7"/>
      <c r="Z204" s="7"/>
      <c r="AA204" s="7"/>
      <c r="AB204" s="75" t="s">
        <v>28</v>
      </c>
      <c r="AC204" s="12" t="s">
        <v>21</v>
      </c>
      <c r="AD204" s="7" t="s">
        <v>25</v>
      </c>
      <c r="AE204" s="7" t="s">
        <v>20</v>
      </c>
      <c r="AF204" s="75" t="s">
        <v>410</v>
      </c>
      <c r="AG204" s="75"/>
      <c r="AH204" s="7"/>
      <c r="AI204" s="7"/>
      <c r="AJ204" s="102">
        <v>1</v>
      </c>
      <c r="AK204" s="7"/>
      <c r="AL204" s="7"/>
      <c r="AM204" s="7">
        <v>1</v>
      </c>
      <c r="AN204" s="7"/>
      <c r="AO204" s="7"/>
      <c r="AP204" s="101">
        <v>0</v>
      </c>
      <c r="AQ204" s="7"/>
      <c r="AR204" s="9"/>
      <c r="AS204" s="7"/>
      <c r="AT204" s="7"/>
      <c r="AU204" s="75"/>
      <c r="AV204" s="7"/>
      <c r="AW204" s="75"/>
      <c r="AX204" s="75"/>
      <c r="AY204" s="54"/>
      <c r="AZ204" s="75"/>
      <c r="BA204" s="75"/>
      <c r="BB204" s="7"/>
      <c r="BD204" s="87" t="s">
        <v>351</v>
      </c>
    </row>
    <row r="205" spans="1:56" ht="120" x14ac:dyDescent="0.25">
      <c r="A205" s="75" t="s">
        <v>316</v>
      </c>
      <c r="B205" s="75" t="s">
        <v>153</v>
      </c>
      <c r="C205" s="75" t="s">
        <v>10</v>
      </c>
      <c r="D205" s="75" t="s">
        <v>400</v>
      </c>
      <c r="E205" s="55" t="s">
        <v>399</v>
      </c>
      <c r="F205" s="7" t="s">
        <v>299</v>
      </c>
      <c r="G205" s="75" t="s">
        <v>151</v>
      </c>
      <c r="H205" s="75" t="s">
        <v>169</v>
      </c>
      <c r="I205" s="75" t="s">
        <v>398</v>
      </c>
      <c r="J205" s="75" t="s">
        <v>398</v>
      </c>
      <c r="K205" s="7">
        <v>224</v>
      </c>
      <c r="L205" s="75" t="s">
        <v>409</v>
      </c>
      <c r="M205" s="7" t="s">
        <v>396</v>
      </c>
      <c r="N205" s="7"/>
      <c r="O205" s="7"/>
      <c r="P205" s="7"/>
      <c r="Q205" s="7"/>
      <c r="R205" s="7"/>
      <c r="S205" s="7"/>
      <c r="T205" s="7"/>
      <c r="U205" s="7"/>
      <c r="V205" s="7"/>
      <c r="W205" s="7"/>
      <c r="X205" s="7"/>
      <c r="Y205" s="7"/>
      <c r="Z205" s="7"/>
      <c r="AA205" s="7"/>
      <c r="AB205" s="75" t="s">
        <v>4</v>
      </c>
      <c r="AC205" s="12" t="s">
        <v>21</v>
      </c>
      <c r="AD205" s="7" t="s">
        <v>408</v>
      </c>
      <c r="AE205" s="7" t="s">
        <v>20</v>
      </c>
      <c r="AF205" s="75" t="s">
        <v>407</v>
      </c>
      <c r="AG205" s="75"/>
      <c r="AH205" s="7"/>
      <c r="AI205" s="7"/>
      <c r="AJ205" s="102"/>
      <c r="AK205" s="7"/>
      <c r="AL205" s="7">
        <v>100</v>
      </c>
      <c r="AM205" s="7">
        <v>100</v>
      </c>
      <c r="AN205" s="7"/>
      <c r="AO205" s="7"/>
      <c r="AP205" s="101">
        <v>0</v>
      </c>
      <c r="AQ205" s="7"/>
      <c r="AR205" s="9"/>
      <c r="AS205" s="7"/>
      <c r="AT205" s="7"/>
      <c r="AU205" s="75"/>
      <c r="AV205" s="7"/>
      <c r="AW205" s="75"/>
      <c r="AX205" s="75"/>
      <c r="AY205" s="54"/>
      <c r="AZ205" s="75"/>
      <c r="BA205" s="75"/>
      <c r="BB205" s="7"/>
      <c r="BD205" s="87" t="s">
        <v>351</v>
      </c>
    </row>
    <row r="206" spans="1:56" ht="120" x14ac:dyDescent="0.25">
      <c r="A206" s="75" t="s">
        <v>316</v>
      </c>
      <c r="B206" s="75" t="s">
        <v>153</v>
      </c>
      <c r="C206" s="75" t="s">
        <v>10</v>
      </c>
      <c r="D206" s="75" t="s">
        <v>400</v>
      </c>
      <c r="E206" s="55" t="s">
        <v>399</v>
      </c>
      <c r="F206" s="7" t="s">
        <v>299</v>
      </c>
      <c r="G206" s="75" t="s">
        <v>151</v>
      </c>
      <c r="H206" s="75" t="s">
        <v>169</v>
      </c>
      <c r="I206" s="75" t="s">
        <v>398</v>
      </c>
      <c r="J206" s="75" t="s">
        <v>398</v>
      </c>
      <c r="K206" s="7">
        <v>225</v>
      </c>
      <c r="L206" s="75" t="s">
        <v>406</v>
      </c>
      <c r="M206" s="7" t="s">
        <v>396</v>
      </c>
      <c r="N206" s="7"/>
      <c r="O206" s="7"/>
      <c r="P206" s="7"/>
      <c r="Q206" s="7"/>
      <c r="R206" s="7"/>
      <c r="S206" s="7"/>
      <c r="T206" s="7"/>
      <c r="U206" s="7"/>
      <c r="V206" s="7"/>
      <c r="W206" s="7"/>
      <c r="X206" s="7"/>
      <c r="Y206" s="7"/>
      <c r="Z206" s="7"/>
      <c r="AA206" s="7"/>
      <c r="AB206" s="75" t="s">
        <v>28</v>
      </c>
      <c r="AC206" s="12" t="s">
        <v>21</v>
      </c>
      <c r="AD206" s="7" t="s">
        <v>25</v>
      </c>
      <c r="AE206" s="7" t="s">
        <v>20</v>
      </c>
      <c r="AF206" s="75" t="s">
        <v>405</v>
      </c>
      <c r="AG206" s="75"/>
      <c r="AH206" s="7"/>
      <c r="AI206" s="7"/>
      <c r="AJ206" s="102">
        <v>50</v>
      </c>
      <c r="AK206" s="7">
        <v>50</v>
      </c>
      <c r="AL206" s="7"/>
      <c r="AM206" s="7">
        <v>100</v>
      </c>
      <c r="AN206" s="7"/>
      <c r="AO206" s="7"/>
      <c r="AP206" s="101">
        <v>0</v>
      </c>
      <c r="AQ206" s="7"/>
      <c r="AR206" s="9"/>
      <c r="AS206" s="7"/>
      <c r="AT206" s="7"/>
      <c r="AU206" s="75"/>
      <c r="AV206" s="7"/>
      <c r="AW206" s="75"/>
      <c r="AX206" s="75"/>
      <c r="AY206" s="54"/>
      <c r="AZ206" s="75"/>
      <c r="BA206" s="75"/>
      <c r="BB206" s="7"/>
      <c r="BD206" s="87" t="s">
        <v>351</v>
      </c>
    </row>
    <row r="207" spans="1:56" ht="120" x14ac:dyDescent="0.25">
      <c r="A207" s="75" t="s">
        <v>316</v>
      </c>
      <c r="B207" s="75" t="s">
        <v>153</v>
      </c>
      <c r="C207" s="75" t="s">
        <v>10</v>
      </c>
      <c r="D207" s="75" t="s">
        <v>400</v>
      </c>
      <c r="E207" s="55" t="s">
        <v>399</v>
      </c>
      <c r="F207" s="7" t="s">
        <v>299</v>
      </c>
      <c r="G207" s="75" t="s">
        <v>151</v>
      </c>
      <c r="H207" s="75" t="s">
        <v>169</v>
      </c>
      <c r="I207" s="75" t="s">
        <v>398</v>
      </c>
      <c r="J207" s="75" t="s">
        <v>398</v>
      </c>
      <c r="K207" s="7">
        <v>226</v>
      </c>
      <c r="L207" s="75" t="s">
        <v>404</v>
      </c>
      <c r="M207" s="7" t="s">
        <v>396</v>
      </c>
      <c r="N207" s="7"/>
      <c r="O207" s="7"/>
      <c r="P207" s="7"/>
      <c r="Q207" s="7"/>
      <c r="R207" s="7"/>
      <c r="S207" s="7"/>
      <c r="T207" s="7"/>
      <c r="U207" s="7"/>
      <c r="V207" s="7"/>
      <c r="W207" s="7"/>
      <c r="X207" s="7"/>
      <c r="Y207" s="7"/>
      <c r="Z207" s="7"/>
      <c r="AA207" s="7"/>
      <c r="AB207" s="75" t="s">
        <v>28</v>
      </c>
      <c r="AC207" s="12" t="s">
        <v>21</v>
      </c>
      <c r="AD207" s="7" t="s">
        <v>25</v>
      </c>
      <c r="AE207" s="7" t="s">
        <v>20</v>
      </c>
      <c r="AF207" s="75" t="s">
        <v>403</v>
      </c>
      <c r="AG207" s="75"/>
      <c r="AH207" s="7"/>
      <c r="AI207" s="7"/>
      <c r="AJ207" s="102"/>
      <c r="AK207" s="7"/>
      <c r="AL207" s="7">
        <v>100</v>
      </c>
      <c r="AM207" s="7">
        <v>100</v>
      </c>
      <c r="AN207" s="7"/>
      <c r="AO207" s="7"/>
      <c r="AP207" s="101">
        <v>0</v>
      </c>
      <c r="AQ207" s="7"/>
      <c r="AR207" s="9"/>
      <c r="AS207" s="7"/>
      <c r="AT207" s="7"/>
      <c r="AU207" s="75"/>
      <c r="AV207" s="7"/>
      <c r="AW207" s="75"/>
      <c r="AX207" s="75"/>
      <c r="AY207" s="54"/>
      <c r="AZ207" s="75"/>
      <c r="BA207" s="75"/>
      <c r="BB207" s="7"/>
      <c r="BD207" s="87" t="s">
        <v>351</v>
      </c>
    </row>
    <row r="208" spans="1:56" ht="120" x14ac:dyDescent="0.25">
      <c r="A208" s="75" t="s">
        <v>316</v>
      </c>
      <c r="B208" s="75" t="s">
        <v>153</v>
      </c>
      <c r="C208" s="75" t="s">
        <v>10</v>
      </c>
      <c r="D208" s="75" t="s">
        <v>400</v>
      </c>
      <c r="E208" s="55" t="s">
        <v>399</v>
      </c>
      <c r="F208" s="7" t="s">
        <v>299</v>
      </c>
      <c r="G208" s="75" t="s">
        <v>151</v>
      </c>
      <c r="H208" s="75" t="s">
        <v>169</v>
      </c>
      <c r="I208" s="75" t="s">
        <v>398</v>
      </c>
      <c r="J208" s="75" t="s">
        <v>398</v>
      </c>
      <c r="K208" s="7">
        <v>227</v>
      </c>
      <c r="L208" s="75" t="s">
        <v>402</v>
      </c>
      <c r="M208" s="7" t="s">
        <v>396</v>
      </c>
      <c r="N208" s="7"/>
      <c r="O208" s="7"/>
      <c r="P208" s="7"/>
      <c r="Q208" s="7"/>
      <c r="R208" s="7"/>
      <c r="S208" s="7"/>
      <c r="T208" s="7"/>
      <c r="U208" s="7"/>
      <c r="V208" s="7"/>
      <c r="W208" s="7"/>
      <c r="X208" s="7"/>
      <c r="Y208" s="7"/>
      <c r="Z208" s="7"/>
      <c r="AA208" s="7"/>
      <c r="AB208" s="75" t="s">
        <v>28</v>
      </c>
      <c r="AC208" s="12" t="s">
        <v>21</v>
      </c>
      <c r="AD208" s="7" t="s">
        <v>25</v>
      </c>
      <c r="AE208" s="7" t="s">
        <v>20</v>
      </c>
      <c r="AF208" s="75" t="s">
        <v>401</v>
      </c>
      <c r="AG208" s="75"/>
      <c r="AH208" s="7"/>
      <c r="AI208" s="7"/>
      <c r="AJ208" s="102"/>
      <c r="AK208" s="7"/>
      <c r="AL208" s="7">
        <v>100</v>
      </c>
      <c r="AM208" s="7">
        <v>100</v>
      </c>
      <c r="AN208" s="7"/>
      <c r="AO208" s="7"/>
      <c r="AP208" s="101">
        <v>0</v>
      </c>
      <c r="AQ208" s="7"/>
      <c r="AR208" s="9"/>
      <c r="AS208" s="7"/>
      <c r="AT208" s="7"/>
      <c r="AU208" s="75"/>
      <c r="AV208" s="7"/>
      <c r="AW208" s="75"/>
      <c r="AX208" s="75"/>
      <c r="AY208" s="54"/>
      <c r="AZ208" s="75"/>
      <c r="BA208" s="75"/>
      <c r="BB208" s="7"/>
      <c r="BD208" s="87" t="s">
        <v>351</v>
      </c>
    </row>
    <row r="209" spans="1:56" ht="120" x14ac:dyDescent="0.25">
      <c r="A209" s="75" t="s">
        <v>316</v>
      </c>
      <c r="B209" s="75" t="s">
        <v>153</v>
      </c>
      <c r="C209" s="75" t="s">
        <v>10</v>
      </c>
      <c r="D209" s="75" t="s">
        <v>400</v>
      </c>
      <c r="E209" s="55" t="s">
        <v>399</v>
      </c>
      <c r="F209" s="7" t="s">
        <v>299</v>
      </c>
      <c r="G209" s="75" t="s">
        <v>151</v>
      </c>
      <c r="H209" s="75" t="s">
        <v>169</v>
      </c>
      <c r="I209" s="75" t="s">
        <v>398</v>
      </c>
      <c r="J209" s="75" t="s">
        <v>398</v>
      </c>
      <c r="K209" s="7">
        <v>228</v>
      </c>
      <c r="L209" s="75" t="s">
        <v>397</v>
      </c>
      <c r="M209" s="7" t="s">
        <v>396</v>
      </c>
      <c r="N209" s="7"/>
      <c r="O209" s="7"/>
      <c r="P209" s="7"/>
      <c r="Q209" s="7"/>
      <c r="R209" s="7"/>
      <c r="S209" s="7"/>
      <c r="T209" s="7"/>
      <c r="U209" s="7"/>
      <c r="V209" s="7"/>
      <c r="W209" s="7"/>
      <c r="X209" s="7"/>
      <c r="Y209" s="7"/>
      <c r="Z209" s="7"/>
      <c r="AA209" s="7"/>
      <c r="AB209" s="75" t="s">
        <v>4</v>
      </c>
      <c r="AC209" s="12" t="s">
        <v>395</v>
      </c>
      <c r="AD209" s="7" t="s">
        <v>25</v>
      </c>
      <c r="AE209" s="7" t="s">
        <v>20</v>
      </c>
      <c r="AF209" s="75" t="s">
        <v>394</v>
      </c>
      <c r="AG209" s="75"/>
      <c r="AH209" s="7"/>
      <c r="AI209" s="7"/>
      <c r="AJ209" s="102"/>
      <c r="AK209" s="7">
        <v>70</v>
      </c>
      <c r="AL209" s="7">
        <v>30</v>
      </c>
      <c r="AM209" s="7">
        <v>100</v>
      </c>
      <c r="AN209" s="7"/>
      <c r="AO209" s="7"/>
      <c r="AP209" s="101">
        <v>0</v>
      </c>
      <c r="AQ209" s="7"/>
      <c r="AR209" s="9"/>
      <c r="AS209" s="7"/>
      <c r="AT209" s="7"/>
      <c r="AU209" s="75"/>
      <c r="AV209" s="7"/>
      <c r="AW209" s="75"/>
      <c r="AX209" s="75"/>
      <c r="AY209" s="54"/>
      <c r="AZ209" s="75"/>
      <c r="BA209" s="75"/>
      <c r="BB209" s="7"/>
      <c r="BD209" s="87" t="s">
        <v>351</v>
      </c>
    </row>
    <row r="210" spans="1:56" ht="84.75" customHeight="1" x14ac:dyDescent="0.25">
      <c r="A210" s="95" t="s">
        <v>316</v>
      </c>
      <c r="B210" s="95" t="s">
        <v>153</v>
      </c>
      <c r="C210" s="95" t="s">
        <v>10</v>
      </c>
      <c r="D210" s="95" t="s">
        <v>356</v>
      </c>
      <c r="E210" s="95" t="s">
        <v>356</v>
      </c>
      <c r="F210" s="81" t="s">
        <v>292</v>
      </c>
      <c r="G210" s="81" t="s">
        <v>379</v>
      </c>
      <c r="H210" s="81" t="s">
        <v>169</v>
      </c>
      <c r="I210" s="81" t="s">
        <v>393</v>
      </c>
      <c r="J210" s="81" t="s">
        <v>392</v>
      </c>
      <c r="K210" s="81">
        <v>79</v>
      </c>
      <c r="L210" s="93" t="s">
        <v>391</v>
      </c>
      <c r="M210" s="99" t="s">
        <v>125</v>
      </c>
      <c r="N210" s="81" t="s">
        <v>39</v>
      </c>
      <c r="O210" s="81"/>
      <c r="P210" s="81" t="s">
        <v>375</v>
      </c>
      <c r="Q210" s="81" t="s">
        <v>390</v>
      </c>
      <c r="R210" s="81"/>
      <c r="S210" s="81"/>
      <c r="T210" s="81"/>
      <c r="U210" s="81"/>
      <c r="V210" s="81"/>
      <c r="W210" s="81"/>
      <c r="X210" s="81"/>
      <c r="Y210" s="81"/>
      <c r="Z210" s="81"/>
      <c r="AA210" s="81"/>
      <c r="AB210" s="81" t="s">
        <v>78</v>
      </c>
      <c r="AC210" s="12" t="s">
        <v>17</v>
      </c>
      <c r="AD210" s="81" t="s">
        <v>16</v>
      </c>
      <c r="AE210" s="81" t="s">
        <v>65</v>
      </c>
      <c r="AF210" s="88" t="s">
        <v>389</v>
      </c>
      <c r="AG210" s="93" t="s">
        <v>388</v>
      </c>
      <c r="AH210" s="81">
        <v>55.3</v>
      </c>
      <c r="AI210" s="81">
        <v>58.44</v>
      </c>
      <c r="AJ210" s="81">
        <v>61.63</v>
      </c>
      <c r="AK210" s="81">
        <v>64.81</v>
      </c>
      <c r="AL210" s="81">
        <v>68</v>
      </c>
      <c r="AM210" s="81">
        <v>68</v>
      </c>
      <c r="AN210" s="81"/>
      <c r="AO210" s="81"/>
      <c r="AP210" s="81">
        <v>61.63</v>
      </c>
      <c r="AQ210" s="33"/>
      <c r="AR210" s="90"/>
      <c r="AS210" s="33"/>
      <c r="AT210" s="33"/>
      <c r="AU210" s="33"/>
      <c r="AV210" s="81"/>
      <c r="AW210" s="81"/>
      <c r="AX210" s="81"/>
      <c r="AY210" s="81"/>
      <c r="AZ210" s="81"/>
      <c r="BA210" s="81"/>
      <c r="BB210" s="81">
        <v>61.63</v>
      </c>
    </row>
    <row r="211" spans="1:56" ht="84.75" customHeight="1" x14ac:dyDescent="0.25">
      <c r="A211" s="15" t="s">
        <v>316</v>
      </c>
      <c r="B211" s="15" t="s">
        <v>153</v>
      </c>
      <c r="C211" s="15" t="s">
        <v>10</v>
      </c>
      <c r="D211" s="15" t="s">
        <v>356</v>
      </c>
      <c r="E211" s="15" t="s">
        <v>361</v>
      </c>
      <c r="F211" s="12" t="s">
        <v>292</v>
      </c>
      <c r="G211" s="12" t="s">
        <v>379</v>
      </c>
      <c r="H211" s="12" t="s">
        <v>169</v>
      </c>
      <c r="I211" s="12" t="s">
        <v>387</v>
      </c>
      <c r="J211" s="12" t="s">
        <v>386</v>
      </c>
      <c r="K211" s="12">
        <v>80</v>
      </c>
      <c r="L211" s="98" t="s">
        <v>385</v>
      </c>
      <c r="M211" s="12" t="s">
        <v>40</v>
      </c>
      <c r="N211" s="12"/>
      <c r="O211" s="12"/>
      <c r="P211" s="12"/>
      <c r="Q211" s="12"/>
      <c r="R211" s="12"/>
      <c r="S211" s="12"/>
      <c r="T211" s="12"/>
      <c r="U211" s="12"/>
      <c r="V211" s="12"/>
      <c r="W211" s="12"/>
      <c r="X211" s="12" t="s">
        <v>39</v>
      </c>
      <c r="Y211" s="12"/>
      <c r="Z211" s="12"/>
      <c r="AA211" s="12"/>
      <c r="AB211" s="12" t="s">
        <v>28</v>
      </c>
      <c r="AC211" s="12" t="s">
        <v>21</v>
      </c>
      <c r="AD211" s="12" t="s">
        <v>25</v>
      </c>
      <c r="AE211" s="12" t="s">
        <v>1</v>
      </c>
      <c r="AF211" s="24" t="s">
        <v>384</v>
      </c>
      <c r="AG211" s="98" t="s">
        <v>357</v>
      </c>
      <c r="AH211" s="100">
        <v>3920</v>
      </c>
      <c r="AI211" s="100">
        <v>13000</v>
      </c>
      <c r="AJ211" s="100">
        <v>17000</v>
      </c>
      <c r="AK211" s="100">
        <v>18000</v>
      </c>
      <c r="AL211" s="100">
        <v>19000</v>
      </c>
      <c r="AM211" s="100">
        <v>19000</v>
      </c>
      <c r="AN211" s="100">
        <v>12456</v>
      </c>
      <c r="AO211" s="100">
        <v>2460</v>
      </c>
      <c r="AP211" s="100">
        <v>17000</v>
      </c>
      <c r="AQ211" s="13"/>
      <c r="AR211" s="97"/>
      <c r="AS211" s="13"/>
      <c r="AT211" s="13"/>
      <c r="AU211" s="13"/>
      <c r="AV211" s="12">
        <v>12908</v>
      </c>
      <c r="AW211" s="12"/>
      <c r="AX211" s="12"/>
      <c r="AY211" s="12"/>
      <c r="AZ211" s="12"/>
      <c r="BA211" s="12"/>
      <c r="BB211" s="12">
        <v>17000</v>
      </c>
    </row>
    <row r="212" spans="1:56" ht="84.75" customHeight="1" x14ac:dyDescent="0.25">
      <c r="A212" s="95" t="s">
        <v>316</v>
      </c>
      <c r="B212" s="95" t="s">
        <v>153</v>
      </c>
      <c r="C212" s="95" t="s">
        <v>10</v>
      </c>
      <c r="D212" s="95" t="s">
        <v>356</v>
      </c>
      <c r="E212" s="95" t="s">
        <v>383</v>
      </c>
      <c r="F212" s="81" t="s">
        <v>292</v>
      </c>
      <c r="G212" s="81" t="s">
        <v>379</v>
      </c>
      <c r="H212" s="81" t="s">
        <v>169</v>
      </c>
      <c r="I212" s="81" t="s">
        <v>297</v>
      </c>
      <c r="J212" s="81" t="s">
        <v>382</v>
      </c>
      <c r="K212" s="81">
        <v>81</v>
      </c>
      <c r="L212" s="93" t="s">
        <v>381</v>
      </c>
      <c r="M212" s="81" t="s">
        <v>40</v>
      </c>
      <c r="N212" s="81"/>
      <c r="O212" s="81"/>
      <c r="P212" s="81"/>
      <c r="Q212" s="81" t="s">
        <v>374</v>
      </c>
      <c r="R212" s="81"/>
      <c r="S212" s="81"/>
      <c r="T212" s="81"/>
      <c r="U212" s="81"/>
      <c r="V212" s="81"/>
      <c r="W212" s="81"/>
      <c r="X212" s="81"/>
      <c r="Y212" s="81"/>
      <c r="Z212" s="81"/>
      <c r="AA212" s="81"/>
      <c r="AB212" s="81" t="s">
        <v>28</v>
      </c>
      <c r="AC212" s="81" t="s">
        <v>3</v>
      </c>
      <c r="AD212" s="81" t="s">
        <v>16</v>
      </c>
      <c r="AE212" s="81" t="s">
        <v>65</v>
      </c>
      <c r="AF212" s="88" t="s">
        <v>380</v>
      </c>
      <c r="AG212" s="93" t="s">
        <v>362</v>
      </c>
      <c r="AH212" s="81" t="s">
        <v>236</v>
      </c>
      <c r="AI212" s="81">
        <v>20</v>
      </c>
      <c r="AJ212" s="81">
        <v>50</v>
      </c>
      <c r="AK212" s="81">
        <v>70</v>
      </c>
      <c r="AL212" s="81">
        <v>100</v>
      </c>
      <c r="AM212" s="81">
        <v>100</v>
      </c>
      <c r="AN212" s="81">
        <v>20</v>
      </c>
      <c r="AO212" s="81"/>
      <c r="AP212" s="81">
        <v>50</v>
      </c>
      <c r="AQ212" s="33"/>
      <c r="AR212" s="90"/>
      <c r="AS212" s="33"/>
      <c r="AT212" s="33"/>
      <c r="AU212" s="33"/>
      <c r="AV212" s="81">
        <v>20</v>
      </c>
      <c r="AW212" s="81"/>
      <c r="AX212" s="81"/>
      <c r="AY212" s="81">
        <v>30</v>
      </c>
      <c r="AZ212" s="81"/>
      <c r="BA212" s="81"/>
      <c r="BB212" s="81">
        <v>50</v>
      </c>
    </row>
    <row r="213" spans="1:56" ht="114.75" customHeight="1" x14ac:dyDescent="0.25">
      <c r="A213" s="15" t="s">
        <v>316</v>
      </c>
      <c r="B213" s="15" t="s">
        <v>153</v>
      </c>
      <c r="C213" s="15" t="s">
        <v>10</v>
      </c>
      <c r="D213" s="15" t="s">
        <v>356</v>
      </c>
      <c r="E213" s="15" t="s">
        <v>356</v>
      </c>
      <c r="F213" s="12" t="s">
        <v>292</v>
      </c>
      <c r="G213" s="12" t="s">
        <v>379</v>
      </c>
      <c r="H213" s="12" t="s">
        <v>169</v>
      </c>
      <c r="I213" s="12" t="s">
        <v>378</v>
      </c>
      <c r="J213" s="12" t="s">
        <v>377</v>
      </c>
      <c r="K213" s="12">
        <v>82</v>
      </c>
      <c r="L213" s="98" t="s">
        <v>376</v>
      </c>
      <c r="M213" s="99" t="s">
        <v>56</v>
      </c>
      <c r="N213" s="12" t="s">
        <v>39</v>
      </c>
      <c r="O213" s="12"/>
      <c r="P213" s="12" t="s">
        <v>375</v>
      </c>
      <c r="Q213" s="12" t="s">
        <v>374</v>
      </c>
      <c r="R213" s="12"/>
      <c r="S213" s="12"/>
      <c r="T213" s="12"/>
      <c r="U213" s="12"/>
      <c r="V213" s="12"/>
      <c r="W213" s="12"/>
      <c r="X213" s="12"/>
      <c r="Y213" s="12"/>
      <c r="Z213" s="12"/>
      <c r="AA213" s="12"/>
      <c r="AB213" s="12" t="s">
        <v>28</v>
      </c>
      <c r="AC213" s="12" t="s">
        <v>3</v>
      </c>
      <c r="AD213" s="12" t="s">
        <v>16</v>
      </c>
      <c r="AE213" s="12" t="s">
        <v>1</v>
      </c>
      <c r="AF213" s="24" t="s">
        <v>373</v>
      </c>
      <c r="AG213" s="98" t="s">
        <v>362</v>
      </c>
      <c r="AH213" s="69">
        <v>68080</v>
      </c>
      <c r="AI213" s="69">
        <v>110000</v>
      </c>
      <c r="AJ213" s="69">
        <v>260000</v>
      </c>
      <c r="AK213" s="69">
        <v>400000</v>
      </c>
      <c r="AL213" s="69">
        <v>500000</v>
      </c>
      <c r="AM213" s="69">
        <v>500000</v>
      </c>
      <c r="AN213" s="56">
        <v>112869</v>
      </c>
      <c r="AO213" s="12">
        <v>0</v>
      </c>
      <c r="AP213" s="56">
        <v>260000</v>
      </c>
      <c r="AQ213" s="13"/>
      <c r="AR213" s="97"/>
      <c r="AS213" s="13"/>
      <c r="AT213" s="13"/>
      <c r="AU213" s="13"/>
      <c r="AV213" s="12">
        <v>102000</v>
      </c>
      <c r="AW213" s="12"/>
      <c r="AX213" s="12"/>
      <c r="AY213" s="12">
        <v>110000</v>
      </c>
      <c r="AZ213" s="12"/>
      <c r="BA213" s="12"/>
      <c r="BB213" s="12">
        <v>260000</v>
      </c>
    </row>
    <row r="214" spans="1:56" ht="84.75" customHeight="1" x14ac:dyDescent="0.25">
      <c r="A214" s="95" t="s">
        <v>316</v>
      </c>
      <c r="B214" s="95" t="s">
        <v>153</v>
      </c>
      <c r="C214" s="95" t="s">
        <v>10</v>
      </c>
      <c r="D214" s="95" t="s">
        <v>356</v>
      </c>
      <c r="E214" s="95" t="s">
        <v>356</v>
      </c>
      <c r="F214" s="81" t="s">
        <v>292</v>
      </c>
      <c r="G214" s="81" t="s">
        <v>108</v>
      </c>
      <c r="H214" s="81" t="s">
        <v>169</v>
      </c>
      <c r="I214" s="81" t="s">
        <v>366</v>
      </c>
      <c r="J214" s="81" t="s">
        <v>365</v>
      </c>
      <c r="K214" s="81">
        <v>83</v>
      </c>
      <c r="L214" s="93" t="s">
        <v>372</v>
      </c>
      <c r="M214" s="81" t="s">
        <v>104</v>
      </c>
      <c r="N214" s="81"/>
      <c r="O214" s="81"/>
      <c r="P214" s="81"/>
      <c r="Q214" s="81"/>
      <c r="R214" s="81"/>
      <c r="S214" s="81"/>
      <c r="T214" s="81"/>
      <c r="U214" s="81"/>
      <c r="V214" s="81"/>
      <c r="W214" s="81"/>
      <c r="X214" s="81"/>
      <c r="Y214" s="81"/>
      <c r="Z214" s="81"/>
      <c r="AA214" s="81"/>
      <c r="AB214" s="81" t="s">
        <v>28</v>
      </c>
      <c r="AC214" s="81" t="s">
        <v>3</v>
      </c>
      <c r="AD214" s="81" t="s">
        <v>16</v>
      </c>
      <c r="AE214" s="81" t="s">
        <v>65</v>
      </c>
      <c r="AF214" s="88" t="s">
        <v>371</v>
      </c>
      <c r="AG214" s="93" t="s">
        <v>362</v>
      </c>
      <c r="AH214" s="81">
        <v>60</v>
      </c>
      <c r="AI214" s="81">
        <v>61</v>
      </c>
      <c r="AJ214" s="81">
        <v>62</v>
      </c>
      <c r="AK214" s="81">
        <v>63</v>
      </c>
      <c r="AL214" s="81">
        <v>64</v>
      </c>
      <c r="AM214" s="81">
        <v>64</v>
      </c>
      <c r="AN214" s="81">
        <v>45</v>
      </c>
      <c r="AO214" s="81"/>
      <c r="AP214" s="12">
        <f>+AJ214</f>
        <v>62</v>
      </c>
      <c r="AQ214" s="33"/>
      <c r="AR214" s="90"/>
      <c r="AS214" s="33"/>
      <c r="AT214" s="33"/>
      <c r="AU214" s="33"/>
      <c r="AV214" s="81">
        <v>56</v>
      </c>
      <c r="AW214" s="81"/>
      <c r="AX214" s="81"/>
      <c r="AY214" s="81">
        <v>0.57999999999999996</v>
      </c>
      <c r="AZ214" s="81"/>
      <c r="BA214" s="81"/>
      <c r="BB214" s="81">
        <v>62</v>
      </c>
    </row>
    <row r="215" spans="1:56" ht="84.75" customHeight="1" x14ac:dyDescent="0.25">
      <c r="A215" s="15" t="s">
        <v>316</v>
      </c>
      <c r="B215" s="15" t="s">
        <v>153</v>
      </c>
      <c r="C215" s="15" t="s">
        <v>10</v>
      </c>
      <c r="D215" s="15" t="s">
        <v>356</v>
      </c>
      <c r="E215" s="15" t="s">
        <v>356</v>
      </c>
      <c r="F215" s="12" t="s">
        <v>292</v>
      </c>
      <c r="G215" s="12" t="s">
        <v>108</v>
      </c>
      <c r="H215" s="12" t="s">
        <v>169</v>
      </c>
      <c r="I215" s="12" t="s">
        <v>366</v>
      </c>
      <c r="J215" s="12" t="s">
        <v>365</v>
      </c>
      <c r="K215" s="12">
        <v>84</v>
      </c>
      <c r="L215" s="98" t="s">
        <v>370</v>
      </c>
      <c r="M215" s="12" t="s">
        <v>104</v>
      </c>
      <c r="N215" s="12"/>
      <c r="O215" s="12"/>
      <c r="P215" s="12"/>
      <c r="Q215" s="12"/>
      <c r="R215" s="12"/>
      <c r="S215" s="12"/>
      <c r="T215" s="12"/>
      <c r="U215" s="12"/>
      <c r="V215" s="12"/>
      <c r="W215" s="12"/>
      <c r="X215" s="12"/>
      <c r="Y215" s="12"/>
      <c r="Z215" s="12"/>
      <c r="AA215" s="12"/>
      <c r="AB215" s="12" t="s">
        <v>28</v>
      </c>
      <c r="AC215" s="12" t="s">
        <v>3</v>
      </c>
      <c r="AD215" s="12" t="s">
        <v>25</v>
      </c>
      <c r="AE215" s="12" t="s">
        <v>65</v>
      </c>
      <c r="AF215" s="24" t="s">
        <v>369</v>
      </c>
      <c r="AG215" s="98" t="s">
        <v>362</v>
      </c>
      <c r="AH215" s="12">
        <v>60</v>
      </c>
      <c r="AI215" s="12">
        <v>61</v>
      </c>
      <c r="AJ215" s="12">
        <v>62</v>
      </c>
      <c r="AK215" s="12">
        <v>63</v>
      </c>
      <c r="AL215" s="12">
        <v>64</v>
      </c>
      <c r="AM215" s="12">
        <v>64</v>
      </c>
      <c r="AN215" s="12">
        <v>45</v>
      </c>
      <c r="AO215" s="12"/>
      <c r="AP215" s="12">
        <f>+AJ215</f>
        <v>62</v>
      </c>
      <c r="AQ215" s="13"/>
      <c r="AR215" s="97"/>
      <c r="AS215" s="13"/>
      <c r="AT215" s="13"/>
      <c r="AU215" s="13"/>
      <c r="AV215" s="12">
        <v>56</v>
      </c>
      <c r="AW215" s="12"/>
      <c r="AX215" s="12"/>
      <c r="AY215" s="12">
        <v>0.57999999999999996</v>
      </c>
      <c r="AZ215" s="12"/>
      <c r="BA215" s="12"/>
      <c r="BB215" s="12">
        <v>62</v>
      </c>
    </row>
    <row r="216" spans="1:56" ht="84.75" customHeight="1" x14ac:dyDescent="0.25">
      <c r="A216" s="95" t="s">
        <v>316</v>
      </c>
      <c r="B216" s="95" t="s">
        <v>153</v>
      </c>
      <c r="C216" s="95" t="s">
        <v>10</v>
      </c>
      <c r="D216" s="95" t="s">
        <v>356</v>
      </c>
      <c r="E216" s="95" t="s">
        <v>356</v>
      </c>
      <c r="F216" s="81" t="s">
        <v>292</v>
      </c>
      <c r="G216" s="81" t="s">
        <v>108</v>
      </c>
      <c r="H216" s="81" t="s">
        <v>169</v>
      </c>
      <c r="I216" s="81" t="s">
        <v>366</v>
      </c>
      <c r="J216" s="81" t="s">
        <v>365</v>
      </c>
      <c r="K216" s="81">
        <v>85</v>
      </c>
      <c r="L216" s="93" t="s">
        <v>368</v>
      </c>
      <c r="M216" s="81" t="s">
        <v>104</v>
      </c>
      <c r="N216" s="81"/>
      <c r="O216" s="81"/>
      <c r="P216" s="81"/>
      <c r="Q216" s="81"/>
      <c r="R216" s="81"/>
      <c r="S216" s="81"/>
      <c r="T216" s="81"/>
      <c r="U216" s="81"/>
      <c r="V216" s="81"/>
      <c r="W216" s="81"/>
      <c r="X216" s="81"/>
      <c r="Y216" s="81"/>
      <c r="Z216" s="81"/>
      <c r="AA216" s="81"/>
      <c r="AB216" s="81" t="s">
        <v>28</v>
      </c>
      <c r="AC216" s="81" t="s">
        <v>3</v>
      </c>
      <c r="AD216" s="81" t="s">
        <v>16</v>
      </c>
      <c r="AE216" s="81" t="s">
        <v>65</v>
      </c>
      <c r="AF216" s="88" t="s">
        <v>367</v>
      </c>
      <c r="AG216" s="93" t="s">
        <v>362</v>
      </c>
      <c r="AH216" s="81">
        <v>29</v>
      </c>
      <c r="AI216" s="81">
        <v>30</v>
      </c>
      <c r="AJ216" s="81">
        <v>31</v>
      </c>
      <c r="AK216" s="81">
        <v>32</v>
      </c>
      <c r="AL216" s="81">
        <v>33</v>
      </c>
      <c r="AM216" s="81">
        <v>33</v>
      </c>
      <c r="AN216" s="81"/>
      <c r="AO216" s="81"/>
      <c r="AP216" s="12">
        <f>+AJ216</f>
        <v>31</v>
      </c>
      <c r="AQ216" s="33"/>
      <c r="AR216" s="90"/>
      <c r="AS216" s="33"/>
      <c r="AT216" s="33"/>
      <c r="AU216" s="33"/>
      <c r="AV216" s="81">
        <v>30</v>
      </c>
      <c r="AW216" s="81"/>
      <c r="AX216" s="81"/>
      <c r="AY216" s="81">
        <v>0.3</v>
      </c>
      <c r="AZ216" s="81"/>
      <c r="BA216" s="81"/>
      <c r="BB216" s="81">
        <v>31</v>
      </c>
    </row>
    <row r="217" spans="1:56" ht="84.75" customHeight="1" x14ac:dyDescent="0.25">
      <c r="A217" s="15" t="s">
        <v>316</v>
      </c>
      <c r="B217" s="15" t="s">
        <v>153</v>
      </c>
      <c r="C217" s="15" t="s">
        <v>10</v>
      </c>
      <c r="D217" s="15" t="s">
        <v>356</v>
      </c>
      <c r="E217" s="15" t="s">
        <v>356</v>
      </c>
      <c r="F217" s="12" t="s">
        <v>292</v>
      </c>
      <c r="G217" s="12" t="s">
        <v>108</v>
      </c>
      <c r="H217" s="12" t="s">
        <v>169</v>
      </c>
      <c r="I217" s="12" t="s">
        <v>366</v>
      </c>
      <c r="J217" s="12" t="s">
        <v>365</v>
      </c>
      <c r="K217" s="12">
        <v>86</v>
      </c>
      <c r="L217" s="98" t="s">
        <v>364</v>
      </c>
      <c r="M217" s="12" t="s">
        <v>104</v>
      </c>
      <c r="N217" s="12"/>
      <c r="O217" s="12"/>
      <c r="P217" s="12"/>
      <c r="Q217" s="12"/>
      <c r="R217" s="12"/>
      <c r="S217" s="12"/>
      <c r="T217" s="12"/>
      <c r="U217" s="12"/>
      <c r="V217" s="12"/>
      <c r="W217" s="12"/>
      <c r="X217" s="12"/>
      <c r="Y217" s="12"/>
      <c r="Z217" s="12"/>
      <c r="AA217" s="12"/>
      <c r="AB217" s="12" t="s">
        <v>28</v>
      </c>
      <c r="AC217" s="12" t="s">
        <v>3</v>
      </c>
      <c r="AD217" s="12" t="s">
        <v>25</v>
      </c>
      <c r="AE217" s="12" t="s">
        <v>65</v>
      </c>
      <c r="AF217" s="24" t="s">
        <v>363</v>
      </c>
      <c r="AG217" s="98" t="s">
        <v>362</v>
      </c>
      <c r="AH217" s="12">
        <v>61</v>
      </c>
      <c r="AI217" s="12">
        <v>62</v>
      </c>
      <c r="AJ217" s="12">
        <v>63</v>
      </c>
      <c r="AK217" s="12">
        <v>64</v>
      </c>
      <c r="AL217" s="12">
        <v>65</v>
      </c>
      <c r="AM217" s="12">
        <v>65</v>
      </c>
      <c r="AN217" s="12">
        <v>48</v>
      </c>
      <c r="AO217" s="12"/>
      <c r="AP217" s="12">
        <f>+AJ217</f>
        <v>63</v>
      </c>
      <c r="AQ217" s="13"/>
      <c r="AR217" s="97"/>
      <c r="AS217" s="13"/>
      <c r="AT217" s="13"/>
      <c r="AU217" s="13"/>
      <c r="AV217" s="12">
        <v>57</v>
      </c>
      <c r="AW217" s="12"/>
      <c r="AX217" s="12"/>
      <c r="AY217" s="12">
        <v>0.59</v>
      </c>
      <c r="AZ217" s="12"/>
      <c r="BA217" s="12"/>
      <c r="BB217" s="12">
        <v>63</v>
      </c>
    </row>
    <row r="218" spans="1:56" ht="138" customHeight="1" x14ac:dyDescent="0.25">
      <c r="A218" s="95" t="s">
        <v>316</v>
      </c>
      <c r="B218" s="95" t="s">
        <v>153</v>
      </c>
      <c r="C218" s="95" t="s">
        <v>10</v>
      </c>
      <c r="D218" s="95" t="s">
        <v>356</v>
      </c>
      <c r="E218" s="95" t="s">
        <v>361</v>
      </c>
      <c r="F218" s="81" t="s">
        <v>299</v>
      </c>
      <c r="G218" s="81" t="s">
        <v>360</v>
      </c>
      <c r="H218" s="81" t="s">
        <v>169</v>
      </c>
      <c r="I218" s="81" t="s">
        <v>355</v>
      </c>
      <c r="J218" s="81" t="s">
        <v>354</v>
      </c>
      <c r="K218" s="81">
        <v>87</v>
      </c>
      <c r="L218" s="93" t="s">
        <v>359</v>
      </c>
      <c r="M218" s="81" t="s">
        <v>40</v>
      </c>
      <c r="N218" s="81"/>
      <c r="O218" s="81"/>
      <c r="P218" s="81"/>
      <c r="Q218" s="81"/>
      <c r="R218" s="81"/>
      <c r="S218" s="81"/>
      <c r="T218" s="81"/>
      <c r="U218" s="81"/>
      <c r="V218" s="81"/>
      <c r="W218" s="81"/>
      <c r="X218" s="81"/>
      <c r="Y218" s="81"/>
      <c r="Z218" s="81"/>
      <c r="AA218" s="81"/>
      <c r="AB218" s="81" t="s">
        <v>28</v>
      </c>
      <c r="AC218" s="81" t="s">
        <v>3</v>
      </c>
      <c r="AD218" s="81" t="s">
        <v>25</v>
      </c>
      <c r="AE218" s="81" t="s">
        <v>1</v>
      </c>
      <c r="AF218" s="88" t="s">
        <v>358</v>
      </c>
      <c r="AG218" s="93" t="s">
        <v>357</v>
      </c>
      <c r="AH218" s="92">
        <v>2222</v>
      </c>
      <c r="AI218" s="92">
        <v>2900</v>
      </c>
      <c r="AJ218" s="92">
        <v>3600</v>
      </c>
      <c r="AK218" s="92">
        <v>4300</v>
      </c>
      <c r="AL218" s="92">
        <v>5000</v>
      </c>
      <c r="AM218" s="92">
        <v>5000</v>
      </c>
      <c r="AN218" s="92">
        <v>3119</v>
      </c>
      <c r="AO218" s="92">
        <v>2900</v>
      </c>
      <c r="AP218" s="12">
        <f>+AJ218</f>
        <v>3600</v>
      </c>
      <c r="AQ218" s="33"/>
      <c r="AR218" s="90"/>
      <c r="AS218" s="33"/>
      <c r="AT218" s="33"/>
      <c r="AU218" s="33"/>
      <c r="AV218" s="81">
        <v>3200</v>
      </c>
      <c r="AW218" s="81"/>
      <c r="AX218" s="81"/>
      <c r="AY218" s="81">
        <v>3400</v>
      </c>
      <c r="AZ218" s="81"/>
      <c r="BA218" s="81"/>
      <c r="BB218" s="81">
        <v>3600</v>
      </c>
    </row>
    <row r="219" spans="1:56" ht="138" customHeight="1" x14ac:dyDescent="0.25">
      <c r="A219" s="95" t="s">
        <v>316</v>
      </c>
      <c r="B219" s="95" t="s">
        <v>153</v>
      </c>
      <c r="C219" s="95" t="s">
        <v>10</v>
      </c>
      <c r="D219" s="95" t="s">
        <v>356</v>
      </c>
      <c r="E219" s="95" t="s">
        <v>356</v>
      </c>
      <c r="F219" s="81" t="s">
        <v>299</v>
      </c>
      <c r="G219" s="81" t="s">
        <v>151</v>
      </c>
      <c r="H219" s="81" t="s">
        <v>169</v>
      </c>
      <c r="I219" s="81" t="s">
        <v>355</v>
      </c>
      <c r="J219" s="81" t="s">
        <v>354</v>
      </c>
      <c r="K219" s="81">
        <v>218</v>
      </c>
      <c r="L219" s="94" t="s">
        <v>353</v>
      </c>
      <c r="M219" s="12" t="s">
        <v>5</v>
      </c>
      <c r="N219" s="81"/>
      <c r="O219" s="81"/>
      <c r="P219" s="81"/>
      <c r="Q219" s="81"/>
      <c r="R219" s="81"/>
      <c r="S219" s="81"/>
      <c r="T219" s="81"/>
      <c r="U219" s="81"/>
      <c r="V219" s="81"/>
      <c r="W219" s="81"/>
      <c r="X219" s="81"/>
      <c r="Y219" s="81"/>
      <c r="Z219" s="81"/>
      <c r="AA219" s="81"/>
      <c r="AB219" s="81" t="s">
        <v>4</v>
      </c>
      <c r="AC219" s="12" t="s">
        <v>17</v>
      </c>
      <c r="AD219" s="81" t="s">
        <v>25</v>
      </c>
      <c r="AE219" s="81" t="s">
        <v>1</v>
      </c>
      <c r="AF219" s="88" t="s">
        <v>352</v>
      </c>
      <c r="AG219" s="93"/>
      <c r="AH219" s="12"/>
      <c r="AI219" s="12"/>
      <c r="AJ219" s="12"/>
      <c r="AK219" s="12"/>
      <c r="AL219" s="12">
        <v>1</v>
      </c>
      <c r="AM219" s="12">
        <v>1</v>
      </c>
      <c r="AN219" s="92"/>
      <c r="AO219" s="92"/>
      <c r="AP219" s="91">
        <v>0</v>
      </c>
      <c r="AQ219" s="33"/>
      <c r="AR219" s="90"/>
      <c r="AS219" s="33"/>
      <c r="AT219" s="33"/>
      <c r="AU219" s="33"/>
      <c r="AV219" s="81"/>
      <c r="AW219" s="81"/>
      <c r="AX219" s="81"/>
      <c r="AY219" s="81"/>
      <c r="AZ219" s="81"/>
      <c r="BA219" s="81"/>
      <c r="BB219" s="81"/>
      <c r="BD219" s="87" t="s">
        <v>351</v>
      </c>
    </row>
    <row r="220" spans="1:56" ht="84.75" customHeight="1" x14ac:dyDescent="0.25">
      <c r="A220" s="12" t="s">
        <v>316</v>
      </c>
      <c r="B220" s="13" t="s">
        <v>323</v>
      </c>
      <c r="C220" s="13" t="s">
        <v>322</v>
      </c>
      <c r="D220" s="24" t="s">
        <v>315</v>
      </c>
      <c r="E220" s="24" t="s">
        <v>315</v>
      </c>
      <c r="F220" s="24" t="s">
        <v>236</v>
      </c>
      <c r="G220" s="24" t="s">
        <v>308</v>
      </c>
      <c r="H220" s="80" t="s">
        <v>321</v>
      </c>
      <c r="I220" s="13"/>
      <c r="J220" s="13"/>
      <c r="K220" s="12">
        <v>111</v>
      </c>
      <c r="L220" s="24" t="s">
        <v>350</v>
      </c>
      <c r="M220" s="12" t="s">
        <v>66</v>
      </c>
      <c r="N220" s="12"/>
      <c r="O220" s="12" t="s">
        <v>319</v>
      </c>
      <c r="P220" s="12"/>
      <c r="Q220" s="12"/>
      <c r="R220" s="12"/>
      <c r="S220" s="12"/>
      <c r="T220" s="12"/>
      <c r="U220" s="12"/>
      <c r="V220" s="12"/>
      <c r="W220" s="12"/>
      <c r="X220" s="12"/>
      <c r="Y220" s="12"/>
      <c r="Z220" s="12"/>
      <c r="AA220" s="12"/>
      <c r="AB220" s="12" t="s">
        <v>28</v>
      </c>
      <c r="AC220" s="12" t="s">
        <v>3</v>
      </c>
      <c r="AD220" s="12" t="s">
        <v>16</v>
      </c>
      <c r="AE220" s="12" t="s">
        <v>1</v>
      </c>
      <c r="AF220" s="55" t="s">
        <v>349</v>
      </c>
      <c r="AG220" s="55" t="s">
        <v>348</v>
      </c>
      <c r="AH220" s="12">
        <v>0</v>
      </c>
      <c r="AI220" s="12">
        <v>220</v>
      </c>
      <c r="AJ220" s="12">
        <v>320</v>
      </c>
      <c r="AK220" s="12">
        <v>400</v>
      </c>
      <c r="AL220" s="12">
        <v>450</v>
      </c>
      <c r="AM220" s="12">
        <v>450</v>
      </c>
      <c r="AN220" s="12">
        <v>220</v>
      </c>
      <c r="AO220" s="12">
        <v>0</v>
      </c>
      <c r="AP220" s="48">
        <v>320</v>
      </c>
      <c r="AQ220" s="12">
        <v>0</v>
      </c>
      <c r="AR220" s="32">
        <v>0</v>
      </c>
      <c r="AS220" s="12">
        <v>0</v>
      </c>
      <c r="AT220" s="12">
        <v>0</v>
      </c>
      <c r="AU220" s="12">
        <v>0</v>
      </c>
      <c r="AV220" s="12">
        <v>0</v>
      </c>
      <c r="AW220" s="12">
        <v>0</v>
      </c>
      <c r="AX220" s="12"/>
      <c r="AY220" s="12">
        <v>160</v>
      </c>
      <c r="AZ220" s="17"/>
      <c r="BA220" s="17"/>
      <c r="BB220" s="17"/>
    </row>
    <row r="221" spans="1:56" ht="82.5" customHeight="1" x14ac:dyDescent="0.25">
      <c r="A221" s="12" t="s">
        <v>316</v>
      </c>
      <c r="B221" s="13" t="s">
        <v>323</v>
      </c>
      <c r="C221" s="13" t="s">
        <v>322</v>
      </c>
      <c r="D221" s="55" t="s">
        <v>315</v>
      </c>
      <c r="E221" s="55" t="s">
        <v>315</v>
      </c>
      <c r="F221" s="55" t="s">
        <v>236</v>
      </c>
      <c r="G221" s="55" t="s">
        <v>308</v>
      </c>
      <c r="H221" s="86" t="s">
        <v>321</v>
      </c>
      <c r="I221" s="13"/>
      <c r="J221" s="13"/>
      <c r="K221" s="12">
        <v>112</v>
      </c>
      <c r="L221" s="24" t="s">
        <v>347</v>
      </c>
      <c r="M221" s="12" t="s">
        <v>66</v>
      </c>
      <c r="N221" s="12"/>
      <c r="O221" s="12" t="s">
        <v>331</v>
      </c>
      <c r="P221" s="12"/>
      <c r="Q221" s="12"/>
      <c r="R221" s="12"/>
      <c r="S221" s="12"/>
      <c r="T221" s="12"/>
      <c r="U221" s="12"/>
      <c r="V221" s="12"/>
      <c r="W221" s="12"/>
      <c r="X221" s="12"/>
      <c r="Y221" s="12"/>
      <c r="Z221" s="12"/>
      <c r="AA221" s="12"/>
      <c r="AB221" s="12" t="s">
        <v>28</v>
      </c>
      <c r="AC221" s="12" t="s">
        <v>17</v>
      </c>
      <c r="AD221" s="12" t="s">
        <v>25</v>
      </c>
      <c r="AE221" s="12" t="s">
        <v>65</v>
      </c>
      <c r="AF221" s="55" t="s">
        <v>347</v>
      </c>
      <c r="AG221" s="55" t="s">
        <v>346</v>
      </c>
      <c r="AH221" s="12">
        <v>0</v>
      </c>
      <c r="AI221" s="12">
        <v>0</v>
      </c>
      <c r="AJ221" s="12">
        <v>100</v>
      </c>
      <c r="AK221" s="12">
        <v>100</v>
      </c>
      <c r="AL221" s="12">
        <v>100</v>
      </c>
      <c r="AM221" s="12">
        <v>100</v>
      </c>
      <c r="AN221" s="12"/>
      <c r="AO221" s="12"/>
      <c r="AP221" s="12">
        <v>100</v>
      </c>
      <c r="AQ221" s="12">
        <v>0</v>
      </c>
      <c r="AR221" s="32">
        <v>0</v>
      </c>
      <c r="AS221" s="12">
        <v>10</v>
      </c>
      <c r="AT221" s="13"/>
      <c r="AU221" s="55"/>
      <c r="AV221" s="12">
        <v>40</v>
      </c>
      <c r="AW221" s="55"/>
      <c r="AX221" s="55"/>
      <c r="AY221" s="84">
        <v>25</v>
      </c>
      <c r="AZ221" s="55"/>
      <c r="BA221" s="55"/>
      <c r="BB221" s="55">
        <v>100</v>
      </c>
    </row>
    <row r="222" spans="1:56" ht="84.75" customHeight="1" x14ac:dyDescent="0.25">
      <c r="A222" s="12" t="s">
        <v>316</v>
      </c>
      <c r="B222" s="13" t="s">
        <v>323</v>
      </c>
      <c r="C222" s="13" t="s">
        <v>322</v>
      </c>
      <c r="D222" s="24" t="s">
        <v>315</v>
      </c>
      <c r="E222" s="24" t="s">
        <v>315</v>
      </c>
      <c r="F222" s="24" t="s">
        <v>236</v>
      </c>
      <c r="G222" s="24" t="s">
        <v>308</v>
      </c>
      <c r="H222" s="80" t="s">
        <v>321</v>
      </c>
      <c r="I222" s="13"/>
      <c r="J222" s="13"/>
      <c r="K222" s="12">
        <v>113</v>
      </c>
      <c r="L222" s="24" t="s">
        <v>345</v>
      </c>
      <c r="M222" s="12" t="s">
        <v>66</v>
      </c>
      <c r="N222" s="12"/>
      <c r="O222" s="12" t="s">
        <v>319</v>
      </c>
      <c r="P222" s="12"/>
      <c r="Q222" s="12"/>
      <c r="R222" s="12"/>
      <c r="S222" s="12"/>
      <c r="T222" s="12"/>
      <c r="U222" s="12"/>
      <c r="V222" s="12"/>
      <c r="W222" s="12"/>
      <c r="X222" s="12"/>
      <c r="Y222" s="12"/>
      <c r="Z222" s="12"/>
      <c r="AA222" s="12"/>
      <c r="AB222" s="12" t="s">
        <v>28</v>
      </c>
      <c r="AC222" s="12" t="s">
        <v>3</v>
      </c>
      <c r="AD222" s="12" t="s">
        <v>25</v>
      </c>
      <c r="AE222" s="12" t="s">
        <v>65</v>
      </c>
      <c r="AF222" s="55" t="s">
        <v>341</v>
      </c>
      <c r="AG222" s="55" t="s">
        <v>344</v>
      </c>
      <c r="AH222" s="12">
        <v>0</v>
      </c>
      <c r="AI222" s="12">
        <v>0</v>
      </c>
      <c r="AJ222" s="83">
        <v>100</v>
      </c>
      <c r="AK222" s="12">
        <v>100</v>
      </c>
      <c r="AL222" s="12">
        <v>100</v>
      </c>
      <c r="AM222" s="85">
        <v>100</v>
      </c>
      <c r="AN222" s="12"/>
      <c r="AO222" s="12">
        <v>0</v>
      </c>
      <c r="AP222" s="83">
        <v>100</v>
      </c>
      <c r="AQ222" s="12">
        <v>0</v>
      </c>
      <c r="AR222" s="32">
        <v>0</v>
      </c>
      <c r="AS222" s="12">
        <v>20</v>
      </c>
      <c r="AT222" s="13"/>
      <c r="AU222" s="55"/>
      <c r="AV222" s="84">
        <v>20</v>
      </c>
      <c r="AW222" s="12"/>
      <c r="AX222" s="12"/>
      <c r="AY222" s="84">
        <v>25</v>
      </c>
      <c r="AZ222" s="17"/>
      <c r="BA222" s="17"/>
      <c r="BB222" s="17"/>
    </row>
    <row r="223" spans="1:56" ht="84.75" customHeight="1" x14ac:dyDescent="0.25">
      <c r="A223" s="12" t="s">
        <v>316</v>
      </c>
      <c r="B223" s="13" t="s">
        <v>323</v>
      </c>
      <c r="C223" s="13" t="s">
        <v>322</v>
      </c>
      <c r="D223" s="24" t="s">
        <v>315</v>
      </c>
      <c r="E223" s="24" t="s">
        <v>315</v>
      </c>
      <c r="F223" s="24" t="s">
        <v>236</v>
      </c>
      <c r="G223" s="24" t="s">
        <v>308</v>
      </c>
      <c r="H223" s="80" t="s">
        <v>321</v>
      </c>
      <c r="I223" s="13"/>
      <c r="J223" s="13"/>
      <c r="K223" s="12">
        <v>114</v>
      </c>
      <c r="L223" s="24" t="s">
        <v>343</v>
      </c>
      <c r="M223" s="12" t="s">
        <v>66</v>
      </c>
      <c r="N223" s="12"/>
      <c r="O223" s="12" t="s">
        <v>331</v>
      </c>
      <c r="P223" s="12"/>
      <c r="Q223" s="12"/>
      <c r="R223" s="12"/>
      <c r="S223" s="12"/>
      <c r="T223" s="12"/>
      <c r="U223" s="12"/>
      <c r="V223" s="12"/>
      <c r="W223" s="12"/>
      <c r="X223" s="12"/>
      <c r="Y223" s="12"/>
      <c r="Z223" s="12"/>
      <c r="AA223" s="12"/>
      <c r="AB223" s="12" t="s">
        <v>28</v>
      </c>
      <c r="AC223" s="12" t="s">
        <v>3</v>
      </c>
      <c r="AD223" s="12" t="s">
        <v>342</v>
      </c>
      <c r="AE223" s="12" t="s">
        <v>65</v>
      </c>
      <c r="AF223" s="55" t="s">
        <v>341</v>
      </c>
      <c r="AG223" s="55" t="s">
        <v>340</v>
      </c>
      <c r="AH223" s="12">
        <v>0</v>
      </c>
      <c r="AI223" s="12">
        <v>100</v>
      </c>
      <c r="AJ223" s="12">
        <v>100</v>
      </c>
      <c r="AK223" s="12">
        <v>100</v>
      </c>
      <c r="AL223" s="12">
        <v>100</v>
      </c>
      <c r="AM223" s="12">
        <v>100</v>
      </c>
      <c r="AN223" s="12">
        <v>100</v>
      </c>
      <c r="AO223" s="12">
        <v>0</v>
      </c>
      <c r="AP223" s="83">
        <v>100</v>
      </c>
      <c r="AQ223" s="12">
        <v>0</v>
      </c>
      <c r="AR223" s="32">
        <v>0</v>
      </c>
      <c r="AS223" s="12">
        <v>10</v>
      </c>
      <c r="AT223" s="13"/>
      <c r="AU223" s="55"/>
      <c r="AV223" s="12">
        <v>10</v>
      </c>
      <c r="AW223" s="12"/>
      <c r="AX223" s="12"/>
      <c r="AY223" s="12">
        <v>40</v>
      </c>
      <c r="AZ223" s="55"/>
      <c r="BA223" s="55"/>
      <c r="BB223" s="55"/>
    </row>
    <row r="224" spans="1:56" ht="84.75" customHeight="1" x14ac:dyDescent="0.25">
      <c r="A224" s="12" t="s">
        <v>316</v>
      </c>
      <c r="B224" s="13" t="s">
        <v>323</v>
      </c>
      <c r="C224" s="13" t="s">
        <v>322</v>
      </c>
      <c r="D224" s="24" t="s">
        <v>315</v>
      </c>
      <c r="E224" s="24" t="s">
        <v>315</v>
      </c>
      <c r="F224" s="24" t="s">
        <v>236</v>
      </c>
      <c r="G224" s="24" t="s">
        <v>308</v>
      </c>
      <c r="H224" s="80" t="s">
        <v>321</v>
      </c>
      <c r="I224" s="13"/>
      <c r="J224" s="13"/>
      <c r="K224" s="12">
        <v>115</v>
      </c>
      <c r="L224" s="24" t="s">
        <v>339</v>
      </c>
      <c r="M224" s="12" t="s">
        <v>66</v>
      </c>
      <c r="N224" s="12"/>
      <c r="O224" s="12" t="s">
        <v>125</v>
      </c>
      <c r="P224" s="12"/>
      <c r="Q224" s="12"/>
      <c r="R224" s="12"/>
      <c r="S224" s="12"/>
      <c r="T224" s="12"/>
      <c r="U224" s="12"/>
      <c r="V224" s="12"/>
      <c r="W224" s="12"/>
      <c r="X224" s="12"/>
      <c r="Y224" s="12"/>
      <c r="Z224" s="12"/>
      <c r="AA224" s="12"/>
      <c r="AB224" s="12" t="s">
        <v>28</v>
      </c>
      <c r="AC224" s="12" t="s">
        <v>3</v>
      </c>
      <c r="AD224" s="12" t="s">
        <v>25</v>
      </c>
      <c r="AE224" s="12" t="s">
        <v>65</v>
      </c>
      <c r="AF224" s="55" t="s">
        <v>338</v>
      </c>
      <c r="AG224" s="55" t="s">
        <v>337</v>
      </c>
      <c r="AH224" s="12">
        <v>0</v>
      </c>
      <c r="AI224" s="12">
        <v>0</v>
      </c>
      <c r="AJ224" s="12">
        <v>100</v>
      </c>
      <c r="AK224" s="12">
        <v>100</v>
      </c>
      <c r="AL224" s="12">
        <v>100</v>
      </c>
      <c r="AM224" s="12">
        <v>100</v>
      </c>
      <c r="AN224" s="12"/>
      <c r="AO224" s="12">
        <v>0</v>
      </c>
      <c r="AP224" s="83">
        <v>100</v>
      </c>
      <c r="AQ224" s="12">
        <v>0</v>
      </c>
      <c r="AR224" s="32">
        <v>0</v>
      </c>
      <c r="AS224" s="12">
        <v>15</v>
      </c>
      <c r="AT224" s="13"/>
      <c r="AU224" s="55"/>
      <c r="AV224" s="12">
        <v>30</v>
      </c>
      <c r="AW224" s="12"/>
      <c r="AX224" s="12"/>
      <c r="AY224" s="12">
        <v>30</v>
      </c>
      <c r="AZ224" s="17"/>
      <c r="BA224" s="17"/>
      <c r="BB224" s="17"/>
    </row>
    <row r="225" spans="1:54" ht="84.75" customHeight="1" x14ac:dyDescent="0.25">
      <c r="A225" s="12" t="s">
        <v>316</v>
      </c>
      <c r="B225" s="13" t="s">
        <v>323</v>
      </c>
      <c r="C225" s="13" t="s">
        <v>322</v>
      </c>
      <c r="D225" s="24" t="s">
        <v>315</v>
      </c>
      <c r="E225" s="24" t="s">
        <v>315</v>
      </c>
      <c r="F225" s="24" t="s">
        <v>236</v>
      </c>
      <c r="G225" s="24" t="s">
        <v>308</v>
      </c>
      <c r="H225" s="80" t="s">
        <v>321</v>
      </c>
      <c r="I225" s="13"/>
      <c r="J225" s="13"/>
      <c r="K225" s="12">
        <v>116</v>
      </c>
      <c r="L225" s="24" t="s">
        <v>336</v>
      </c>
      <c r="M225" s="12" t="s">
        <v>66</v>
      </c>
      <c r="N225" s="12"/>
      <c r="O225" s="12" t="s">
        <v>335</v>
      </c>
      <c r="P225" s="12"/>
      <c r="Q225" s="12"/>
      <c r="R225" s="12"/>
      <c r="S225" s="12"/>
      <c r="T225" s="12"/>
      <c r="U225" s="12"/>
      <c r="V225" s="12"/>
      <c r="W225" s="12"/>
      <c r="X225" s="12"/>
      <c r="Y225" s="12"/>
      <c r="Z225" s="12"/>
      <c r="AA225" s="12"/>
      <c r="AB225" s="12" t="s">
        <v>28</v>
      </c>
      <c r="AC225" s="12" t="s">
        <v>3</v>
      </c>
      <c r="AD225" s="12" t="s">
        <v>25</v>
      </c>
      <c r="AE225" s="12" t="s">
        <v>65</v>
      </c>
      <c r="AF225" s="55" t="s">
        <v>334</v>
      </c>
      <c r="AG225" s="55" t="s">
        <v>333</v>
      </c>
      <c r="AH225" s="12">
        <v>0</v>
      </c>
      <c r="AI225" s="12">
        <v>0</v>
      </c>
      <c r="AJ225" s="12">
        <v>100</v>
      </c>
      <c r="AK225" s="12">
        <v>100</v>
      </c>
      <c r="AL225" s="12">
        <v>100</v>
      </c>
      <c r="AM225" s="12">
        <v>100</v>
      </c>
      <c r="AN225" s="12"/>
      <c r="AO225" s="12">
        <v>0</v>
      </c>
      <c r="AP225" s="83">
        <v>100</v>
      </c>
      <c r="AQ225" s="12">
        <v>0</v>
      </c>
      <c r="AR225" s="32">
        <v>0</v>
      </c>
      <c r="AS225" s="12">
        <v>10</v>
      </c>
      <c r="AT225" s="13"/>
      <c r="AU225" s="55"/>
      <c r="AV225" s="37">
        <v>30</v>
      </c>
      <c r="AW225" s="12"/>
      <c r="AX225" s="12"/>
      <c r="AY225" s="37">
        <v>30</v>
      </c>
      <c r="AZ225" s="55"/>
      <c r="BA225" s="55"/>
      <c r="BB225" s="55"/>
    </row>
    <row r="226" spans="1:54" ht="84.75" customHeight="1" x14ac:dyDescent="0.25">
      <c r="A226" s="12" t="s">
        <v>316</v>
      </c>
      <c r="B226" s="13" t="s">
        <v>323</v>
      </c>
      <c r="C226" s="13" t="s">
        <v>322</v>
      </c>
      <c r="D226" s="24" t="s">
        <v>315</v>
      </c>
      <c r="E226" s="24" t="s">
        <v>315</v>
      </c>
      <c r="F226" s="24" t="s">
        <v>236</v>
      </c>
      <c r="G226" s="24" t="s">
        <v>308</v>
      </c>
      <c r="H226" s="80" t="s">
        <v>321</v>
      </c>
      <c r="I226" s="13"/>
      <c r="J226" s="13"/>
      <c r="K226" s="12">
        <v>117</v>
      </c>
      <c r="L226" s="24" t="s">
        <v>332</v>
      </c>
      <c r="M226" s="12" t="s">
        <v>66</v>
      </c>
      <c r="N226" s="12"/>
      <c r="O226" s="12" t="s">
        <v>331</v>
      </c>
      <c r="P226" s="12"/>
      <c r="Q226" s="12"/>
      <c r="R226" s="12"/>
      <c r="S226" s="12"/>
      <c r="T226" s="12"/>
      <c r="U226" s="12"/>
      <c r="V226" s="12"/>
      <c r="W226" s="12"/>
      <c r="X226" s="12"/>
      <c r="Y226" s="12"/>
      <c r="Z226" s="12"/>
      <c r="AA226" s="12"/>
      <c r="AB226" s="12" t="s">
        <v>28</v>
      </c>
      <c r="AC226" s="12" t="s">
        <v>3</v>
      </c>
      <c r="AD226" s="12" t="s">
        <v>25</v>
      </c>
      <c r="AE226" s="12" t="s">
        <v>65</v>
      </c>
      <c r="AF226" s="55" t="s">
        <v>330</v>
      </c>
      <c r="AG226" s="55" t="s">
        <v>329</v>
      </c>
      <c r="AH226" s="12">
        <v>0</v>
      </c>
      <c r="AI226" s="12">
        <v>0</v>
      </c>
      <c r="AJ226" s="83">
        <v>100</v>
      </c>
      <c r="AK226" s="83">
        <v>100</v>
      </c>
      <c r="AL226" s="83">
        <v>100</v>
      </c>
      <c r="AM226" s="83">
        <v>100</v>
      </c>
      <c r="AN226" s="12"/>
      <c r="AO226" s="12">
        <v>0</v>
      </c>
      <c r="AP226" s="83">
        <v>100</v>
      </c>
      <c r="AQ226" s="12">
        <v>0</v>
      </c>
      <c r="AR226" s="32">
        <v>0</v>
      </c>
      <c r="AS226" s="12">
        <v>10</v>
      </c>
      <c r="AT226" s="13"/>
      <c r="AU226" s="55"/>
      <c r="AV226" s="12">
        <v>35</v>
      </c>
      <c r="AW226" s="12"/>
      <c r="AX226" s="12"/>
      <c r="AY226" s="12">
        <v>30</v>
      </c>
      <c r="AZ226" s="17"/>
      <c r="BA226" s="17"/>
      <c r="BB226" s="17"/>
    </row>
    <row r="227" spans="1:54" ht="84.75" customHeight="1" x14ac:dyDescent="0.25">
      <c r="A227" s="12" t="s">
        <v>316</v>
      </c>
      <c r="B227" s="12" t="s">
        <v>323</v>
      </c>
      <c r="C227" s="12" t="s">
        <v>322</v>
      </c>
      <c r="D227" s="24" t="s">
        <v>315</v>
      </c>
      <c r="E227" s="24" t="s">
        <v>315</v>
      </c>
      <c r="F227" s="24" t="s">
        <v>236</v>
      </c>
      <c r="G227" s="24" t="s">
        <v>308</v>
      </c>
      <c r="H227" s="80" t="s">
        <v>321</v>
      </c>
      <c r="I227" s="12"/>
      <c r="J227" s="12"/>
      <c r="K227" s="12">
        <v>118</v>
      </c>
      <c r="L227" s="82" t="s">
        <v>328</v>
      </c>
      <c r="M227" s="12" t="s">
        <v>66</v>
      </c>
      <c r="N227" s="12"/>
      <c r="O227" s="12" t="s">
        <v>319</v>
      </c>
      <c r="P227" s="12"/>
      <c r="Q227" s="12"/>
      <c r="R227" s="12"/>
      <c r="S227" s="12"/>
      <c r="T227" s="12"/>
      <c r="U227" s="12"/>
      <c r="V227" s="12"/>
      <c r="W227" s="12"/>
      <c r="X227" s="12"/>
      <c r="Y227" s="12"/>
      <c r="Z227" s="12"/>
      <c r="AA227" s="12"/>
      <c r="AB227" s="12" t="s">
        <v>28</v>
      </c>
      <c r="AC227" s="12" t="s">
        <v>3</v>
      </c>
      <c r="AD227" s="12" t="s">
        <v>25</v>
      </c>
      <c r="AE227" s="12" t="s">
        <v>1</v>
      </c>
      <c r="AF227" s="55" t="s">
        <v>327</v>
      </c>
      <c r="AG227" s="12" t="s">
        <v>326</v>
      </c>
      <c r="AH227" s="12">
        <v>0</v>
      </c>
      <c r="AI227" s="12">
        <v>450</v>
      </c>
      <c r="AJ227" s="12">
        <v>400</v>
      </c>
      <c r="AK227" s="12">
        <v>0</v>
      </c>
      <c r="AL227" s="12">
        <v>0</v>
      </c>
      <c r="AM227" s="12">
        <v>850</v>
      </c>
      <c r="AN227" s="12"/>
      <c r="AO227" s="12"/>
      <c r="AP227" s="12">
        <v>400</v>
      </c>
      <c r="AQ227" s="12">
        <v>0</v>
      </c>
      <c r="AR227" s="32">
        <v>0</v>
      </c>
      <c r="AS227" s="12">
        <v>0</v>
      </c>
      <c r="AT227" s="13"/>
      <c r="AU227" s="55"/>
      <c r="AV227" s="12">
        <v>150</v>
      </c>
      <c r="AW227" s="12"/>
      <c r="AX227" s="12"/>
      <c r="AY227" s="12">
        <v>200</v>
      </c>
      <c r="AZ227" s="55"/>
      <c r="BA227" s="55"/>
      <c r="BB227" s="55"/>
    </row>
    <row r="228" spans="1:54" ht="84.75" customHeight="1" x14ac:dyDescent="0.25">
      <c r="A228" s="12" t="s">
        <v>316</v>
      </c>
      <c r="B228" s="13" t="s">
        <v>323</v>
      </c>
      <c r="C228" s="13" t="s">
        <v>322</v>
      </c>
      <c r="D228" s="24" t="s">
        <v>315</v>
      </c>
      <c r="E228" s="24" t="s">
        <v>315</v>
      </c>
      <c r="F228" s="24" t="s">
        <v>236</v>
      </c>
      <c r="G228" s="24" t="s">
        <v>308</v>
      </c>
      <c r="H228" s="80" t="s">
        <v>321</v>
      </c>
      <c r="I228" s="13"/>
      <c r="J228" s="13"/>
      <c r="K228" s="12">
        <v>119</v>
      </c>
      <c r="L228" s="24" t="s">
        <v>325</v>
      </c>
      <c r="M228" s="12" t="s">
        <v>66</v>
      </c>
      <c r="N228" s="12"/>
      <c r="O228" s="12" t="s">
        <v>319</v>
      </c>
      <c r="P228" s="12"/>
      <c r="Q228" s="12"/>
      <c r="R228" s="12"/>
      <c r="S228" s="12"/>
      <c r="T228" s="12"/>
      <c r="U228" s="12"/>
      <c r="V228" s="12"/>
      <c r="W228" s="12"/>
      <c r="X228" s="12"/>
      <c r="Y228" s="12"/>
      <c r="Z228" s="12"/>
      <c r="AA228" s="12"/>
      <c r="AB228" s="12" t="s">
        <v>28</v>
      </c>
      <c r="AC228" s="12" t="s">
        <v>3</v>
      </c>
      <c r="AD228" s="12" t="s">
        <v>25</v>
      </c>
      <c r="AE228" s="12" t="s">
        <v>1</v>
      </c>
      <c r="AF228" s="55" t="s">
        <v>324</v>
      </c>
      <c r="AG228" s="12" t="s">
        <v>317</v>
      </c>
      <c r="AH228" s="12">
        <v>0</v>
      </c>
      <c r="AI228" s="12">
        <v>0</v>
      </c>
      <c r="AJ228" s="56">
        <v>2000</v>
      </c>
      <c r="AK228" s="56">
        <v>1000</v>
      </c>
      <c r="AL228" s="56">
        <v>1000</v>
      </c>
      <c r="AM228" s="56">
        <v>4000</v>
      </c>
      <c r="AN228" s="56"/>
      <c r="AO228" s="56">
        <v>0</v>
      </c>
      <c r="AP228" s="56">
        <v>2000</v>
      </c>
      <c r="AQ228" s="12">
        <v>0</v>
      </c>
      <c r="AR228" s="32">
        <v>0</v>
      </c>
      <c r="AS228" s="12">
        <v>0</v>
      </c>
      <c r="AT228" s="13"/>
      <c r="AU228" s="55"/>
      <c r="AV228" s="12">
        <v>0</v>
      </c>
      <c r="AW228" s="12"/>
      <c r="AX228" s="12"/>
      <c r="AY228" s="12">
        <v>1000</v>
      </c>
      <c r="AZ228" s="17"/>
      <c r="BA228" s="17"/>
      <c r="BB228" s="17"/>
    </row>
    <row r="229" spans="1:54" ht="84.75" customHeight="1" x14ac:dyDescent="0.25">
      <c r="A229" s="12" t="s">
        <v>316</v>
      </c>
      <c r="B229" s="13" t="s">
        <v>323</v>
      </c>
      <c r="C229" s="13" t="s">
        <v>322</v>
      </c>
      <c r="D229" s="24" t="s">
        <v>315</v>
      </c>
      <c r="E229" s="24" t="s">
        <v>315</v>
      </c>
      <c r="F229" s="24" t="s">
        <v>236</v>
      </c>
      <c r="G229" s="24" t="s">
        <v>308</v>
      </c>
      <c r="H229" s="80" t="s">
        <v>321</v>
      </c>
      <c r="I229" s="13"/>
      <c r="J229" s="13"/>
      <c r="K229" s="12">
        <v>120</v>
      </c>
      <c r="L229" s="24" t="s">
        <v>320</v>
      </c>
      <c r="M229" s="12" t="s">
        <v>66</v>
      </c>
      <c r="N229" s="12"/>
      <c r="O229" s="12" t="s">
        <v>319</v>
      </c>
      <c r="P229" s="12"/>
      <c r="Q229" s="12"/>
      <c r="R229" s="12"/>
      <c r="S229" s="12"/>
      <c r="T229" s="12"/>
      <c r="U229" s="12"/>
      <c r="V229" s="12"/>
      <c r="W229" s="12"/>
      <c r="X229" s="12"/>
      <c r="Y229" s="12"/>
      <c r="Z229" s="12"/>
      <c r="AA229" s="12"/>
      <c r="AB229" s="12" t="s">
        <v>28</v>
      </c>
      <c r="AC229" s="12" t="s">
        <v>3</v>
      </c>
      <c r="AD229" s="12" t="s">
        <v>25</v>
      </c>
      <c r="AE229" s="12" t="s">
        <v>1</v>
      </c>
      <c r="AF229" s="55" t="s">
        <v>318</v>
      </c>
      <c r="AG229" s="12" t="s">
        <v>317</v>
      </c>
      <c r="AH229" s="12">
        <v>0</v>
      </c>
      <c r="AI229" s="12">
        <v>0</v>
      </c>
      <c r="AJ229" s="12">
        <v>30</v>
      </c>
      <c r="AK229" s="12">
        <v>40</v>
      </c>
      <c r="AL229" s="12">
        <v>50</v>
      </c>
      <c r="AM229" s="12">
        <v>50</v>
      </c>
      <c r="AN229" s="12"/>
      <c r="AO229" s="12">
        <v>0</v>
      </c>
      <c r="AP229" s="12">
        <v>30</v>
      </c>
      <c r="AQ229" s="12">
        <v>0</v>
      </c>
      <c r="AR229" s="32">
        <v>0</v>
      </c>
      <c r="AS229" s="12">
        <v>0</v>
      </c>
      <c r="AT229" s="13"/>
      <c r="AU229" s="12">
        <v>6</v>
      </c>
      <c r="AV229" s="12">
        <v>6</v>
      </c>
      <c r="AW229" s="12"/>
      <c r="AX229" s="12"/>
      <c r="AY229" s="12">
        <v>10</v>
      </c>
      <c r="AZ229" s="55"/>
      <c r="BA229" s="55"/>
      <c r="BB229" s="55"/>
    </row>
    <row r="230" spans="1:54" s="74" customFormat="1" ht="84.75" customHeight="1" x14ac:dyDescent="0.25">
      <c r="A230" s="7" t="s">
        <v>316</v>
      </c>
      <c r="B230" s="10" t="s">
        <v>153</v>
      </c>
      <c r="C230" s="10" t="s">
        <v>10</v>
      </c>
      <c r="D230" s="62" t="s">
        <v>315</v>
      </c>
      <c r="E230" s="62" t="s">
        <v>315</v>
      </c>
      <c r="F230" s="75" t="s">
        <v>314</v>
      </c>
      <c r="G230" s="75" t="s">
        <v>313</v>
      </c>
      <c r="H230" s="79" t="s">
        <v>169</v>
      </c>
      <c r="I230" s="62" t="s">
        <v>101</v>
      </c>
      <c r="J230" s="62" t="s">
        <v>312</v>
      </c>
      <c r="K230" s="78">
        <v>492</v>
      </c>
      <c r="L230" s="62" t="s">
        <v>311</v>
      </c>
      <c r="M230" s="12" t="s">
        <v>5</v>
      </c>
      <c r="N230" s="7"/>
      <c r="O230" s="7"/>
      <c r="P230" s="7"/>
      <c r="Q230" s="7" t="s">
        <v>39</v>
      </c>
      <c r="R230" s="7"/>
      <c r="S230" s="7"/>
      <c r="T230" s="7"/>
      <c r="U230" s="7"/>
      <c r="V230" s="7"/>
      <c r="W230" s="7"/>
      <c r="X230" s="7"/>
      <c r="Y230" s="7"/>
      <c r="Z230" s="7"/>
      <c r="AA230" s="7"/>
      <c r="AB230" s="7" t="s">
        <v>4</v>
      </c>
      <c r="AC230" s="12" t="s">
        <v>17</v>
      </c>
      <c r="AD230" s="7" t="s">
        <v>310</v>
      </c>
      <c r="AE230" s="7" t="s">
        <v>1</v>
      </c>
      <c r="AF230" s="75" t="s">
        <v>309</v>
      </c>
      <c r="AG230" s="75"/>
      <c r="AH230" s="7">
        <v>0</v>
      </c>
      <c r="AI230" s="7"/>
      <c r="AJ230" s="7"/>
      <c r="AK230" s="7"/>
      <c r="AL230" s="7">
        <v>1</v>
      </c>
      <c r="AM230" s="7">
        <v>1</v>
      </c>
      <c r="AN230" s="7"/>
      <c r="AO230" s="7"/>
      <c r="AP230" s="7"/>
      <c r="AQ230" s="7"/>
      <c r="AR230" s="77"/>
      <c r="AS230" s="7"/>
      <c r="AT230" s="66"/>
      <c r="AU230" s="75"/>
      <c r="AV230" s="75"/>
      <c r="AW230" s="75"/>
      <c r="AX230" s="75"/>
      <c r="AY230" s="75"/>
      <c r="AZ230" s="55"/>
      <c r="BA230" s="55"/>
      <c r="BB230" s="55"/>
    </row>
    <row r="231" spans="1:54" ht="84.75" customHeight="1" x14ac:dyDescent="0.25">
      <c r="A231" s="15" t="s">
        <v>294</v>
      </c>
      <c r="B231" s="72" t="s">
        <v>153</v>
      </c>
      <c r="C231" s="72" t="s">
        <v>10</v>
      </c>
      <c r="D231" s="15" t="s">
        <v>293</v>
      </c>
      <c r="E231" s="15" t="s">
        <v>289</v>
      </c>
      <c r="F231" s="12" t="s">
        <v>299</v>
      </c>
      <c r="G231" s="12" t="s">
        <v>308</v>
      </c>
      <c r="H231" s="12" t="s">
        <v>169</v>
      </c>
      <c r="I231" s="55" t="s">
        <v>297</v>
      </c>
      <c r="J231" s="55" t="s">
        <v>296</v>
      </c>
      <c r="K231" s="12">
        <v>63</v>
      </c>
      <c r="L231" s="12" t="s">
        <v>307</v>
      </c>
      <c r="M231" s="12" t="s">
        <v>125</v>
      </c>
      <c r="N231" s="12" t="s">
        <v>39</v>
      </c>
      <c r="O231" s="12">
        <v>3944</v>
      </c>
      <c r="P231" s="12"/>
      <c r="Q231" s="12"/>
      <c r="R231" s="12"/>
      <c r="S231" s="12"/>
      <c r="T231" s="12"/>
      <c r="U231" s="12"/>
      <c r="V231" s="12"/>
      <c r="W231" s="12"/>
      <c r="X231" s="12"/>
      <c r="Y231" s="12"/>
      <c r="Z231" s="12"/>
      <c r="AA231" s="12"/>
      <c r="AB231" s="12" t="s">
        <v>28</v>
      </c>
      <c r="AC231" s="12" t="s">
        <v>77</v>
      </c>
      <c r="AD231" s="12" t="s">
        <v>16</v>
      </c>
      <c r="AE231" s="12" t="s">
        <v>1</v>
      </c>
      <c r="AF231" s="24" t="s">
        <v>306</v>
      </c>
      <c r="AG231" s="12" t="s">
        <v>303</v>
      </c>
      <c r="AH231" s="56">
        <v>5300000</v>
      </c>
      <c r="AI231" s="56">
        <v>5600000</v>
      </c>
      <c r="AJ231" s="56">
        <v>6033000</v>
      </c>
      <c r="AK231" s="56">
        <v>6469000</v>
      </c>
      <c r="AL231" s="56">
        <v>7000000</v>
      </c>
      <c r="AM231" s="56">
        <v>7000000</v>
      </c>
      <c r="AN231" s="73">
        <v>5605793</v>
      </c>
      <c r="AO231" s="13"/>
      <c r="AP231" s="56">
        <v>6033000</v>
      </c>
      <c r="AQ231" s="73">
        <v>240400</v>
      </c>
      <c r="AR231" s="58">
        <v>1502500</v>
      </c>
      <c r="AS231" s="69">
        <v>3203330</v>
      </c>
      <c r="AT231" s="69">
        <v>3658287</v>
      </c>
      <c r="AU231" s="70">
        <v>4874711</v>
      </c>
      <c r="AV231" s="70">
        <v>5192640.0000000009</v>
      </c>
      <c r="AW231" s="69">
        <v>5410202</v>
      </c>
      <c r="AX231" s="70">
        <v>5649400</v>
      </c>
      <c r="AY231" s="69">
        <v>5821286</v>
      </c>
      <c r="AZ231" s="69">
        <v>5937880</v>
      </c>
      <c r="BA231" s="69">
        <v>6003990</v>
      </c>
      <c r="BB231" s="69">
        <v>6033000</v>
      </c>
    </row>
    <row r="232" spans="1:54" ht="84.75" customHeight="1" x14ac:dyDescent="0.25">
      <c r="A232" s="15" t="s">
        <v>294</v>
      </c>
      <c r="B232" s="72" t="s">
        <v>153</v>
      </c>
      <c r="C232" s="72" t="s">
        <v>10</v>
      </c>
      <c r="D232" s="15" t="s">
        <v>293</v>
      </c>
      <c r="E232" s="15" t="s">
        <v>289</v>
      </c>
      <c r="F232" s="12" t="s">
        <v>299</v>
      </c>
      <c r="G232" s="12" t="s">
        <v>108</v>
      </c>
      <c r="H232" s="12" t="s">
        <v>169</v>
      </c>
      <c r="I232" s="55" t="s">
        <v>297</v>
      </c>
      <c r="J232" s="55" t="s">
        <v>296</v>
      </c>
      <c r="K232" s="12">
        <v>64</v>
      </c>
      <c r="L232" s="12" t="s">
        <v>305</v>
      </c>
      <c r="M232" s="12" t="s">
        <v>125</v>
      </c>
      <c r="N232" s="12" t="s">
        <v>39</v>
      </c>
      <c r="O232" s="12"/>
      <c r="P232" s="12"/>
      <c r="Q232" s="12"/>
      <c r="R232" s="12"/>
      <c r="S232" s="12"/>
      <c r="T232" s="12"/>
      <c r="U232" s="12"/>
      <c r="V232" s="12"/>
      <c r="W232" s="12"/>
      <c r="X232" s="12"/>
      <c r="Y232" s="12"/>
      <c r="Z232" s="12"/>
      <c r="AA232" s="12"/>
      <c r="AB232" s="12" t="s">
        <v>28</v>
      </c>
      <c r="AC232" s="12" t="s">
        <v>77</v>
      </c>
      <c r="AD232" s="12" t="s">
        <v>16</v>
      </c>
      <c r="AE232" s="12" t="s">
        <v>1</v>
      </c>
      <c r="AF232" s="24" t="s">
        <v>304</v>
      </c>
      <c r="AG232" s="12" t="s">
        <v>303</v>
      </c>
      <c r="AH232" s="56">
        <v>1780000</v>
      </c>
      <c r="AI232" s="56">
        <v>1824000</v>
      </c>
      <c r="AJ232" s="56">
        <v>1862000</v>
      </c>
      <c r="AK232" s="56">
        <v>1900000</v>
      </c>
      <c r="AL232" s="56">
        <v>1900000</v>
      </c>
      <c r="AM232" s="56">
        <v>1900000</v>
      </c>
      <c r="AN232" s="73">
        <v>1872907</v>
      </c>
      <c r="AO232" s="13"/>
      <c r="AP232" s="12">
        <f>+AJ232</f>
        <v>1862000</v>
      </c>
      <c r="AQ232" s="63">
        <v>74480</v>
      </c>
      <c r="AR232" s="63">
        <v>463725</v>
      </c>
      <c r="AS232" s="71">
        <v>988662</v>
      </c>
      <c r="AT232" s="71">
        <v>1129078</v>
      </c>
      <c r="AU232" s="70">
        <v>1504511</v>
      </c>
      <c r="AV232" s="70">
        <v>1602635</v>
      </c>
      <c r="AW232" s="69">
        <v>1669782</v>
      </c>
      <c r="AX232" s="70">
        <v>1743607</v>
      </c>
      <c r="AY232" s="69">
        <v>1796657</v>
      </c>
      <c r="AZ232" s="69">
        <v>1832643</v>
      </c>
      <c r="BA232" s="69">
        <v>1853046</v>
      </c>
      <c r="BB232" s="69">
        <v>1862000</v>
      </c>
    </row>
    <row r="233" spans="1:54" ht="161.25" customHeight="1" x14ac:dyDescent="0.25">
      <c r="A233" s="15" t="s">
        <v>294</v>
      </c>
      <c r="B233" s="15" t="s">
        <v>153</v>
      </c>
      <c r="C233" s="15" t="s">
        <v>10</v>
      </c>
      <c r="D233" s="15" t="s">
        <v>293</v>
      </c>
      <c r="E233" s="15" t="s">
        <v>289</v>
      </c>
      <c r="F233" s="12" t="s">
        <v>299</v>
      </c>
      <c r="G233" s="12" t="s">
        <v>298</v>
      </c>
      <c r="H233" s="12" t="s">
        <v>169</v>
      </c>
      <c r="I233" s="12" t="s">
        <v>297</v>
      </c>
      <c r="J233" s="12" t="s">
        <v>296</v>
      </c>
      <c r="K233" s="12">
        <v>477</v>
      </c>
      <c r="L233" s="12" t="s">
        <v>302</v>
      </c>
      <c r="M233" s="12" t="s">
        <v>301</v>
      </c>
      <c r="N233" s="12"/>
      <c r="O233" s="12"/>
      <c r="P233" s="12" t="s">
        <v>39</v>
      </c>
      <c r="Q233" s="12"/>
      <c r="R233" s="12"/>
      <c r="S233" s="12"/>
      <c r="T233" s="12"/>
      <c r="U233" s="12"/>
      <c r="V233" s="12"/>
      <c r="W233" s="12"/>
      <c r="X233" s="12"/>
      <c r="Y233" s="12"/>
      <c r="Z233" s="12"/>
      <c r="AA233" s="12"/>
      <c r="AB233" s="12" t="s">
        <v>4</v>
      </c>
      <c r="AC233" s="12" t="s">
        <v>3</v>
      </c>
      <c r="AD233" s="12" t="s">
        <v>146</v>
      </c>
      <c r="AE233" s="12" t="s">
        <v>20</v>
      </c>
      <c r="AF233" s="24" t="s">
        <v>300</v>
      </c>
      <c r="AG233" s="38"/>
      <c r="AH233" s="35"/>
      <c r="AI233" s="35"/>
      <c r="AJ233" s="12">
        <v>100</v>
      </c>
      <c r="AK233" s="12">
        <v>100</v>
      </c>
      <c r="AL233" s="12">
        <v>100</v>
      </c>
      <c r="AM233" s="12">
        <v>100</v>
      </c>
      <c r="AN233" s="6"/>
      <c r="AO233" s="12"/>
      <c r="AP233" s="12">
        <v>100</v>
      </c>
      <c r="AQ233" s="6">
        <v>0</v>
      </c>
      <c r="AR233" s="59">
        <v>0</v>
      </c>
      <c r="AS233" s="57">
        <v>36</v>
      </c>
      <c r="AT233" s="13"/>
      <c r="AU233" s="56"/>
      <c r="AV233" s="12">
        <v>40</v>
      </c>
      <c r="AW233" s="13"/>
      <c r="AX233" s="68"/>
      <c r="AY233" s="12">
        <v>96</v>
      </c>
      <c r="AZ233" s="13"/>
      <c r="BA233" s="13"/>
      <c r="BB233" s="13"/>
    </row>
    <row r="234" spans="1:54" ht="155.25" customHeight="1" x14ac:dyDescent="0.25">
      <c r="A234" s="15" t="s">
        <v>294</v>
      </c>
      <c r="B234" s="67" t="s">
        <v>153</v>
      </c>
      <c r="C234" s="67" t="s">
        <v>10</v>
      </c>
      <c r="D234" s="15" t="s">
        <v>293</v>
      </c>
      <c r="E234" s="15" t="s">
        <v>289</v>
      </c>
      <c r="F234" s="7" t="s">
        <v>299</v>
      </c>
      <c r="G234" s="7" t="s">
        <v>298</v>
      </c>
      <c r="H234" s="7" t="s">
        <v>169</v>
      </c>
      <c r="I234" s="7" t="s">
        <v>297</v>
      </c>
      <c r="J234" s="7" t="s">
        <v>296</v>
      </c>
      <c r="K234" s="7">
        <v>478</v>
      </c>
      <c r="L234" s="7" t="s">
        <v>295</v>
      </c>
      <c r="M234" s="12" t="s">
        <v>5</v>
      </c>
      <c r="N234" s="7"/>
      <c r="O234" s="7"/>
      <c r="P234" s="7"/>
      <c r="Q234" s="7" t="s">
        <v>39</v>
      </c>
      <c r="R234" s="7"/>
      <c r="S234" s="7"/>
      <c r="T234" s="7"/>
      <c r="U234" s="7"/>
      <c r="V234" s="7"/>
      <c r="W234" s="7"/>
      <c r="X234" s="7"/>
      <c r="Y234" s="7"/>
      <c r="Z234" s="7"/>
      <c r="AA234" s="7"/>
      <c r="AB234" s="7" t="s">
        <v>28</v>
      </c>
      <c r="AC234" s="12" t="s">
        <v>17</v>
      </c>
      <c r="AD234" s="7" t="s">
        <v>16</v>
      </c>
      <c r="AE234" s="7" t="s">
        <v>1</v>
      </c>
      <c r="AF234" s="62" t="s">
        <v>295</v>
      </c>
      <c r="AG234" s="65"/>
      <c r="AH234" s="66"/>
      <c r="AI234" s="66"/>
      <c r="AJ234" s="7">
        <v>0</v>
      </c>
      <c r="AK234" s="7"/>
      <c r="AL234" s="7">
        <v>1</v>
      </c>
      <c r="AM234" s="7">
        <v>1</v>
      </c>
      <c r="AN234" s="5"/>
      <c r="AO234" s="7"/>
      <c r="AP234" s="49">
        <f>+AJ234</f>
        <v>0</v>
      </c>
      <c r="AQ234" s="65"/>
      <c r="AR234" s="64"/>
      <c r="AS234" s="10"/>
      <c r="AT234" s="10"/>
      <c r="AU234" s="61"/>
      <c r="AV234" s="10"/>
      <c r="AW234" s="10"/>
      <c r="AX234" s="60"/>
      <c r="AY234" s="10"/>
      <c r="AZ234" s="10"/>
      <c r="BA234" s="10"/>
      <c r="BB234" s="10"/>
    </row>
    <row r="235" spans="1:54" ht="84.75" customHeight="1" x14ac:dyDescent="0.25">
      <c r="A235" s="15" t="s">
        <v>294</v>
      </c>
      <c r="B235" s="15" t="s">
        <v>153</v>
      </c>
      <c r="C235" s="15" t="s">
        <v>10</v>
      </c>
      <c r="D235" s="15" t="s">
        <v>293</v>
      </c>
      <c r="E235" s="15" t="s">
        <v>289</v>
      </c>
      <c r="F235" s="12" t="s">
        <v>292</v>
      </c>
      <c r="G235" s="12" t="s">
        <v>108</v>
      </c>
      <c r="H235" s="12" t="s">
        <v>169</v>
      </c>
      <c r="I235" s="12" t="s">
        <v>291</v>
      </c>
      <c r="J235" s="12" t="s">
        <v>290</v>
      </c>
      <c r="K235" s="12">
        <v>509</v>
      </c>
      <c r="L235" s="12" t="s">
        <v>288</v>
      </c>
      <c r="M235" s="12" t="s">
        <v>104</v>
      </c>
      <c r="N235" s="12"/>
      <c r="O235" s="12"/>
      <c r="P235" s="12"/>
      <c r="Q235" s="12"/>
      <c r="R235" s="12"/>
      <c r="S235" s="12"/>
      <c r="T235" s="12"/>
      <c r="U235" s="12"/>
      <c r="V235" s="12"/>
      <c r="W235" s="12"/>
      <c r="X235" s="12"/>
      <c r="Y235" s="12"/>
      <c r="Z235" s="12"/>
      <c r="AA235" s="12"/>
      <c r="AB235" s="7" t="s">
        <v>28</v>
      </c>
      <c r="AC235" s="12" t="s">
        <v>21</v>
      </c>
      <c r="AD235" s="12" t="s">
        <v>146</v>
      </c>
      <c r="AE235" s="12" t="s">
        <v>1</v>
      </c>
      <c r="AF235" s="24" t="s">
        <v>287</v>
      </c>
      <c r="AG235" s="38"/>
      <c r="AH235" s="35"/>
      <c r="AI235" s="35"/>
      <c r="AJ235" s="12">
        <v>95</v>
      </c>
      <c r="AK235" s="12"/>
      <c r="AL235" s="12"/>
      <c r="AM235" s="12"/>
      <c r="AN235" s="6"/>
      <c r="AO235" s="12"/>
      <c r="AP235" s="49">
        <v>95</v>
      </c>
      <c r="AQ235" s="6"/>
      <c r="AR235" s="59"/>
      <c r="AS235" s="57"/>
      <c r="AT235" s="13"/>
      <c r="AU235" s="56">
        <v>95</v>
      </c>
      <c r="AV235" s="12">
        <v>95</v>
      </c>
      <c r="AW235" s="12">
        <v>95</v>
      </c>
      <c r="AX235" s="56">
        <v>95</v>
      </c>
      <c r="AY235" s="12">
        <v>95</v>
      </c>
      <c r="AZ235" s="12">
        <v>95</v>
      </c>
      <c r="BA235" s="12">
        <v>95</v>
      </c>
      <c r="BB235" s="12">
        <v>95</v>
      </c>
    </row>
    <row r="236" spans="1:54" ht="84.75" customHeight="1" x14ac:dyDescent="0.25">
      <c r="A236" s="15" t="s">
        <v>12</v>
      </c>
      <c r="B236" s="15" t="s">
        <v>153</v>
      </c>
      <c r="C236" s="15" t="s">
        <v>10</v>
      </c>
      <c r="D236" s="15" t="s">
        <v>215</v>
      </c>
      <c r="E236" s="15" t="s">
        <v>215</v>
      </c>
      <c r="F236" s="12" t="s">
        <v>47</v>
      </c>
      <c r="G236" s="12" t="s">
        <v>61</v>
      </c>
      <c r="H236" s="12" t="s">
        <v>60</v>
      </c>
      <c r="I236" s="12" t="s">
        <v>44</v>
      </c>
      <c r="J236" s="12" t="s">
        <v>218</v>
      </c>
      <c r="K236" s="12">
        <v>143</v>
      </c>
      <c r="L236" s="12" t="s">
        <v>286</v>
      </c>
      <c r="M236" s="12" t="s">
        <v>125</v>
      </c>
      <c r="N236" s="12" t="s">
        <v>39</v>
      </c>
      <c r="O236" s="12"/>
      <c r="P236" s="12"/>
      <c r="Q236" s="12"/>
      <c r="R236" s="12"/>
      <c r="S236" s="12"/>
      <c r="T236" s="12"/>
      <c r="U236" s="12"/>
      <c r="V236" s="12"/>
      <c r="W236" s="12"/>
      <c r="X236" s="12"/>
      <c r="Y236" s="12"/>
      <c r="Z236" s="12"/>
      <c r="AA236" s="12"/>
      <c r="AB236" s="12" t="s">
        <v>28</v>
      </c>
      <c r="AC236" s="12" t="s">
        <v>21</v>
      </c>
      <c r="AD236" s="12" t="s">
        <v>2</v>
      </c>
      <c r="AE236" s="12" t="s">
        <v>65</v>
      </c>
      <c r="AF236" s="53" t="s">
        <v>285</v>
      </c>
      <c r="AG236" s="13"/>
      <c r="AH236" s="12">
        <v>0</v>
      </c>
      <c r="AI236" s="12">
        <v>30</v>
      </c>
      <c r="AJ236" s="12">
        <v>50</v>
      </c>
      <c r="AK236" s="12">
        <v>75</v>
      </c>
      <c r="AL236" s="12">
        <v>100</v>
      </c>
      <c r="AM236" s="12">
        <v>100</v>
      </c>
      <c r="AN236" s="12">
        <v>28.5</v>
      </c>
      <c r="AO236" s="12">
        <v>1.5</v>
      </c>
      <c r="AP236" s="12">
        <v>50</v>
      </c>
      <c r="AQ236" s="46"/>
      <c r="AR236" s="45"/>
      <c r="AS236" s="15"/>
      <c r="AT236" s="15"/>
      <c r="AU236" s="15"/>
      <c r="AV236" s="15"/>
      <c r="AW236" s="15"/>
      <c r="AX236" s="15"/>
      <c r="AY236" s="15"/>
      <c r="AZ236" s="15"/>
      <c r="BA236" s="15"/>
      <c r="BB236" s="15">
        <v>50</v>
      </c>
    </row>
    <row r="237" spans="1:54" ht="84.75" customHeight="1" x14ac:dyDescent="0.25">
      <c r="A237" s="15" t="s">
        <v>12</v>
      </c>
      <c r="B237" s="15" t="s">
        <v>153</v>
      </c>
      <c r="C237" s="15" t="s">
        <v>10</v>
      </c>
      <c r="D237" s="15" t="s">
        <v>215</v>
      </c>
      <c r="E237" s="15" t="s">
        <v>215</v>
      </c>
      <c r="F237" s="12" t="s">
        <v>47</v>
      </c>
      <c r="G237" s="12" t="s">
        <v>61</v>
      </c>
      <c r="H237" s="12" t="s">
        <v>60</v>
      </c>
      <c r="I237" s="12" t="s">
        <v>44</v>
      </c>
      <c r="J237" s="12" t="s">
        <v>284</v>
      </c>
      <c r="K237" s="12">
        <v>100</v>
      </c>
      <c r="L237" s="12" t="s">
        <v>283</v>
      </c>
      <c r="M237" s="12" t="s">
        <v>40</v>
      </c>
      <c r="N237" s="12" t="s">
        <v>39</v>
      </c>
      <c r="O237" s="12"/>
      <c r="P237" s="12"/>
      <c r="Q237" s="12"/>
      <c r="R237" s="12"/>
      <c r="S237" s="12"/>
      <c r="T237" s="12"/>
      <c r="U237" s="12"/>
      <c r="V237" s="12"/>
      <c r="W237" s="12"/>
      <c r="X237" s="12"/>
      <c r="Y237" s="12"/>
      <c r="Z237" s="12"/>
      <c r="AA237" s="12"/>
      <c r="AB237" s="12" t="s">
        <v>28</v>
      </c>
      <c r="AC237" s="12" t="s">
        <v>3</v>
      </c>
      <c r="AD237" s="12" t="s">
        <v>16</v>
      </c>
      <c r="AE237" s="12" t="s">
        <v>1</v>
      </c>
      <c r="AF237" s="13" t="s">
        <v>282</v>
      </c>
      <c r="AG237" s="13" t="s">
        <v>281</v>
      </c>
      <c r="AH237" s="12">
        <v>0</v>
      </c>
      <c r="AI237" s="12">
        <v>0</v>
      </c>
      <c r="AJ237" s="12">
        <v>5</v>
      </c>
      <c r="AK237" s="12">
        <v>3</v>
      </c>
      <c r="AL237" s="12">
        <v>3</v>
      </c>
      <c r="AM237" s="12">
        <v>11</v>
      </c>
      <c r="AN237" s="12">
        <v>0</v>
      </c>
      <c r="AO237" s="12">
        <v>0</v>
      </c>
      <c r="AP237" s="49">
        <v>5</v>
      </c>
      <c r="AQ237" s="46"/>
      <c r="AR237" s="52"/>
      <c r="AS237" s="47"/>
      <c r="AT237" s="15"/>
      <c r="AU237" s="47">
        <v>2</v>
      </c>
      <c r="AV237" s="47">
        <v>0</v>
      </c>
      <c r="AW237" s="47">
        <v>1</v>
      </c>
      <c r="AX237" s="47">
        <v>0</v>
      </c>
      <c r="AY237" s="47">
        <v>1</v>
      </c>
      <c r="AZ237" s="15"/>
      <c r="BA237" s="15"/>
      <c r="BB237" s="47">
        <v>1</v>
      </c>
    </row>
    <row r="238" spans="1:54" ht="84.75" customHeight="1" x14ac:dyDescent="0.25">
      <c r="A238" s="15" t="s">
        <v>12</v>
      </c>
      <c r="B238" s="15" t="s">
        <v>153</v>
      </c>
      <c r="C238" s="15" t="s">
        <v>10</v>
      </c>
      <c r="D238" s="15" t="s">
        <v>215</v>
      </c>
      <c r="E238" s="15" t="s">
        <v>215</v>
      </c>
      <c r="F238" s="12" t="s">
        <v>47</v>
      </c>
      <c r="G238" s="12" t="s">
        <v>61</v>
      </c>
      <c r="H238" s="12" t="s">
        <v>60</v>
      </c>
      <c r="I238" s="12" t="s">
        <v>44</v>
      </c>
      <c r="J238" s="12" t="s">
        <v>280</v>
      </c>
      <c r="K238" s="12">
        <v>146</v>
      </c>
      <c r="L238" s="12" t="s">
        <v>279</v>
      </c>
      <c r="M238" s="12" t="s">
        <v>40</v>
      </c>
      <c r="N238" s="12" t="s">
        <v>39</v>
      </c>
      <c r="O238" s="12"/>
      <c r="P238" s="12"/>
      <c r="Q238" s="12"/>
      <c r="R238" s="12"/>
      <c r="S238" s="12"/>
      <c r="T238" s="12"/>
      <c r="U238" s="12"/>
      <c r="V238" s="12"/>
      <c r="W238" s="12"/>
      <c r="X238" s="12"/>
      <c r="Y238" s="12"/>
      <c r="Z238" s="12"/>
      <c r="AA238" s="12"/>
      <c r="AB238" s="12" t="s">
        <v>4</v>
      </c>
      <c r="AC238" s="12" t="s">
        <v>3</v>
      </c>
      <c r="AD238" s="12" t="s">
        <v>25</v>
      </c>
      <c r="AE238" s="12" t="s">
        <v>65</v>
      </c>
      <c r="AF238" s="13" t="s">
        <v>278</v>
      </c>
      <c r="AG238" s="13" t="s">
        <v>277</v>
      </c>
      <c r="AH238" s="12">
        <v>0</v>
      </c>
      <c r="AI238" s="12">
        <v>30</v>
      </c>
      <c r="AJ238" s="12">
        <v>20</v>
      </c>
      <c r="AK238" s="12">
        <v>25</v>
      </c>
      <c r="AL238" s="12">
        <v>25</v>
      </c>
      <c r="AM238" s="12">
        <v>100</v>
      </c>
      <c r="AN238" s="12">
        <v>18.5</v>
      </c>
      <c r="AO238" s="12">
        <v>11.5</v>
      </c>
      <c r="AP238" s="12">
        <v>20</v>
      </c>
      <c r="AQ238" s="46"/>
      <c r="AR238" s="45"/>
      <c r="AS238" s="15"/>
      <c r="AT238" s="15"/>
      <c r="AU238" s="15">
        <v>1</v>
      </c>
      <c r="AV238" s="15"/>
      <c r="AW238" s="15"/>
      <c r="AX238" s="15"/>
      <c r="AY238" s="15">
        <v>5</v>
      </c>
      <c r="AZ238" s="15">
        <v>7</v>
      </c>
      <c r="BA238" s="15"/>
      <c r="BB238" s="15">
        <v>7</v>
      </c>
    </row>
    <row r="239" spans="1:54" ht="84.75" customHeight="1" x14ac:dyDescent="0.25">
      <c r="A239" s="15" t="s">
        <v>12</v>
      </c>
      <c r="B239" s="15" t="s">
        <v>153</v>
      </c>
      <c r="C239" s="15" t="s">
        <v>10</v>
      </c>
      <c r="D239" s="15" t="s">
        <v>215</v>
      </c>
      <c r="E239" s="15" t="s">
        <v>214</v>
      </c>
      <c r="F239" s="12" t="s">
        <v>47</v>
      </c>
      <c r="G239" s="12" t="s">
        <v>61</v>
      </c>
      <c r="H239" s="12" t="s">
        <v>60</v>
      </c>
      <c r="I239" s="12" t="s">
        <v>44</v>
      </c>
      <c r="J239" s="12" t="s">
        <v>218</v>
      </c>
      <c r="K239" s="12">
        <v>147</v>
      </c>
      <c r="L239" s="12" t="s">
        <v>276</v>
      </c>
      <c r="M239" s="12" t="s">
        <v>245</v>
      </c>
      <c r="N239" s="12" t="s">
        <v>39</v>
      </c>
      <c r="O239" s="12"/>
      <c r="P239" s="12"/>
      <c r="Q239" s="12"/>
      <c r="R239" s="12"/>
      <c r="S239" s="12"/>
      <c r="T239" s="12"/>
      <c r="U239" s="12"/>
      <c r="V239" s="12"/>
      <c r="W239" s="12"/>
      <c r="X239" s="12"/>
      <c r="Y239" s="12"/>
      <c r="Z239" s="12"/>
      <c r="AA239" s="12"/>
      <c r="AB239" s="12" t="s">
        <v>4</v>
      </c>
      <c r="AC239" s="12" t="s">
        <v>3</v>
      </c>
      <c r="AD239" s="12" t="s">
        <v>25</v>
      </c>
      <c r="AE239" s="12" t="s">
        <v>65</v>
      </c>
      <c r="AF239" s="13" t="s">
        <v>275</v>
      </c>
      <c r="AG239" s="13" t="s">
        <v>274</v>
      </c>
      <c r="AH239" s="12">
        <v>0</v>
      </c>
      <c r="AI239" s="12">
        <v>70</v>
      </c>
      <c r="AJ239" s="12">
        <v>20</v>
      </c>
      <c r="AK239" s="12">
        <v>5</v>
      </c>
      <c r="AL239" s="12">
        <v>5</v>
      </c>
      <c r="AM239" s="12">
        <v>100</v>
      </c>
      <c r="AN239" s="12">
        <v>21</v>
      </c>
      <c r="AO239" s="12"/>
      <c r="AP239" s="12">
        <v>20</v>
      </c>
      <c r="AQ239" s="46"/>
      <c r="AR239" s="45"/>
      <c r="AS239" s="15"/>
      <c r="AT239" s="51">
        <v>0</v>
      </c>
      <c r="AU239" s="46">
        <v>2</v>
      </c>
      <c r="AV239" s="46">
        <v>2</v>
      </c>
      <c r="AW239" s="15"/>
      <c r="AX239" s="15"/>
      <c r="AY239" s="47"/>
      <c r="AZ239" s="15">
        <v>12</v>
      </c>
      <c r="BA239" s="51">
        <v>4</v>
      </c>
      <c r="BB239" s="47"/>
    </row>
    <row r="240" spans="1:54" ht="84.75" customHeight="1" x14ac:dyDescent="0.25">
      <c r="A240" s="15" t="s">
        <v>12</v>
      </c>
      <c r="B240" s="15" t="s">
        <v>153</v>
      </c>
      <c r="C240" s="15" t="s">
        <v>10</v>
      </c>
      <c r="D240" s="15" t="s">
        <v>215</v>
      </c>
      <c r="E240" s="15" t="s">
        <v>215</v>
      </c>
      <c r="F240" s="12" t="s">
        <v>47</v>
      </c>
      <c r="G240" s="12" t="s">
        <v>61</v>
      </c>
      <c r="H240" s="12" t="s">
        <v>60</v>
      </c>
      <c r="I240" s="48" t="s">
        <v>145</v>
      </c>
      <c r="J240" s="48" t="s">
        <v>145</v>
      </c>
      <c r="K240" s="12">
        <v>101</v>
      </c>
      <c r="L240" s="12" t="s">
        <v>273</v>
      </c>
      <c r="M240" s="12" t="s">
        <v>40</v>
      </c>
      <c r="N240" s="12" t="s">
        <v>39</v>
      </c>
      <c r="O240" s="12"/>
      <c r="P240" s="12"/>
      <c r="Q240" s="12"/>
      <c r="R240" s="12"/>
      <c r="S240" s="12"/>
      <c r="T240" s="12"/>
      <c r="U240" s="12"/>
      <c r="V240" s="12"/>
      <c r="W240" s="12"/>
      <c r="X240" s="12"/>
      <c r="Y240" s="12"/>
      <c r="Z240" s="12"/>
      <c r="AA240" s="12"/>
      <c r="AB240" s="12" t="s">
        <v>4</v>
      </c>
      <c r="AC240" s="12" t="s">
        <v>3</v>
      </c>
      <c r="AD240" s="12" t="s">
        <v>16</v>
      </c>
      <c r="AE240" s="12" t="s">
        <v>65</v>
      </c>
      <c r="AF240" s="13" t="s">
        <v>272</v>
      </c>
      <c r="AG240" s="13" t="s">
        <v>271</v>
      </c>
      <c r="AH240" s="12">
        <v>0</v>
      </c>
      <c r="AI240" s="12">
        <v>0</v>
      </c>
      <c r="AJ240" s="12">
        <v>100</v>
      </c>
      <c r="AK240" s="12"/>
      <c r="AL240" s="12"/>
      <c r="AM240" s="12">
        <v>100</v>
      </c>
      <c r="AN240" s="12"/>
      <c r="AO240" s="12"/>
      <c r="AP240" s="49">
        <v>100</v>
      </c>
      <c r="AQ240" s="46"/>
      <c r="AR240" s="45"/>
      <c r="AS240" s="15">
        <v>30</v>
      </c>
      <c r="AT240" s="15"/>
      <c r="AU240" s="15"/>
      <c r="AV240" s="15">
        <v>30</v>
      </c>
      <c r="AW240" s="15"/>
      <c r="AX240" s="15"/>
      <c r="AY240" s="15"/>
      <c r="AZ240" s="15">
        <v>30</v>
      </c>
      <c r="BA240" s="15"/>
      <c r="BB240" s="15">
        <v>10</v>
      </c>
    </row>
    <row r="241" spans="1:54" ht="84.75" customHeight="1" x14ac:dyDescent="0.25">
      <c r="A241" s="15" t="s">
        <v>12</v>
      </c>
      <c r="B241" s="15" t="s">
        <v>153</v>
      </c>
      <c r="C241" s="15" t="s">
        <v>10</v>
      </c>
      <c r="D241" s="15" t="s">
        <v>215</v>
      </c>
      <c r="E241" s="15" t="s">
        <v>215</v>
      </c>
      <c r="F241" s="12" t="s">
        <v>47</v>
      </c>
      <c r="G241" s="12" t="s">
        <v>61</v>
      </c>
      <c r="H241" s="12" t="s">
        <v>45</v>
      </c>
      <c r="I241" s="48" t="s">
        <v>270</v>
      </c>
      <c r="J241" s="48" t="s">
        <v>270</v>
      </c>
      <c r="K241" s="12">
        <v>102</v>
      </c>
      <c r="L241" s="12" t="s">
        <v>269</v>
      </c>
      <c r="M241" s="12" t="s">
        <v>40</v>
      </c>
      <c r="N241" s="12" t="s">
        <v>39</v>
      </c>
      <c r="O241" s="12"/>
      <c r="P241" s="12"/>
      <c r="Q241" s="12"/>
      <c r="R241" s="12"/>
      <c r="S241" s="12"/>
      <c r="T241" s="12"/>
      <c r="U241" s="12"/>
      <c r="V241" s="12"/>
      <c r="W241" s="12"/>
      <c r="X241" s="12"/>
      <c r="Y241" s="12"/>
      <c r="Z241" s="12"/>
      <c r="AA241" s="12"/>
      <c r="AB241" s="12" t="s">
        <v>4</v>
      </c>
      <c r="AC241" s="12" t="s">
        <v>3</v>
      </c>
      <c r="AD241" s="12" t="s">
        <v>16</v>
      </c>
      <c r="AE241" s="12" t="s">
        <v>65</v>
      </c>
      <c r="AF241" s="13" t="s">
        <v>268</v>
      </c>
      <c r="AG241" s="13" t="s">
        <v>267</v>
      </c>
      <c r="AH241" s="12">
        <v>0</v>
      </c>
      <c r="AI241" s="12">
        <v>10</v>
      </c>
      <c r="AJ241" s="12">
        <v>40</v>
      </c>
      <c r="AK241" s="12">
        <v>20</v>
      </c>
      <c r="AL241" s="12">
        <v>30</v>
      </c>
      <c r="AM241" s="12">
        <v>100</v>
      </c>
      <c r="AN241" s="12"/>
      <c r="AO241" s="12"/>
      <c r="AP241" s="12">
        <v>40</v>
      </c>
      <c r="AQ241" s="46"/>
      <c r="AR241" s="45"/>
      <c r="AS241" s="15">
        <v>8</v>
      </c>
      <c r="AT241" s="15">
        <v>12</v>
      </c>
      <c r="AU241" s="15">
        <v>8</v>
      </c>
      <c r="AV241" s="15"/>
      <c r="AW241" s="15"/>
      <c r="AX241" s="15"/>
      <c r="AY241" s="15"/>
      <c r="AZ241" s="15"/>
      <c r="BA241" s="15">
        <v>12</v>
      </c>
      <c r="BB241" s="15"/>
    </row>
    <row r="242" spans="1:54" ht="84.75" customHeight="1" x14ac:dyDescent="0.25">
      <c r="A242" s="15" t="s">
        <v>12</v>
      </c>
      <c r="B242" s="15" t="s">
        <v>153</v>
      </c>
      <c r="C242" s="15" t="s">
        <v>10</v>
      </c>
      <c r="D242" s="15" t="s">
        <v>215</v>
      </c>
      <c r="E242" s="15" t="s">
        <v>215</v>
      </c>
      <c r="F242" s="12" t="s">
        <v>47</v>
      </c>
      <c r="G242" s="12" t="s">
        <v>61</v>
      </c>
      <c r="H242" s="12" t="s">
        <v>60</v>
      </c>
      <c r="I242" s="12" t="s">
        <v>44</v>
      </c>
      <c r="J242" s="12" t="s">
        <v>218</v>
      </c>
      <c r="K242" s="12">
        <v>103</v>
      </c>
      <c r="L242" s="12" t="s">
        <v>266</v>
      </c>
      <c r="M242" s="12" t="s">
        <v>66</v>
      </c>
      <c r="N242" s="12"/>
      <c r="O242" s="12"/>
      <c r="P242" s="12"/>
      <c r="Q242" s="12"/>
      <c r="R242" s="12"/>
      <c r="S242" s="12"/>
      <c r="T242" s="12"/>
      <c r="U242" s="12"/>
      <c r="V242" s="12"/>
      <c r="W242" s="12"/>
      <c r="X242" s="12"/>
      <c r="Y242" s="12"/>
      <c r="Z242" s="12"/>
      <c r="AA242" s="12"/>
      <c r="AB242" s="12" t="s">
        <v>4</v>
      </c>
      <c r="AC242" s="12" t="s">
        <v>3</v>
      </c>
      <c r="AD242" s="12" t="s">
        <v>25</v>
      </c>
      <c r="AE242" s="12" t="s">
        <v>65</v>
      </c>
      <c r="AF242" s="13" t="s">
        <v>265</v>
      </c>
      <c r="AG242" s="13" t="s">
        <v>264</v>
      </c>
      <c r="AH242" s="12">
        <v>0</v>
      </c>
      <c r="AI242" s="12">
        <v>0</v>
      </c>
      <c r="AJ242" s="12">
        <v>60</v>
      </c>
      <c r="AK242" s="12">
        <v>20</v>
      </c>
      <c r="AL242" s="12">
        <v>10</v>
      </c>
      <c r="AM242" s="12">
        <v>90</v>
      </c>
      <c r="AN242" s="12"/>
      <c r="AO242" s="12"/>
      <c r="AP242" s="12">
        <v>60</v>
      </c>
      <c r="AQ242" s="46"/>
      <c r="AR242" s="52"/>
      <c r="AS242" s="15"/>
      <c r="AT242" s="15"/>
      <c r="AU242" s="15"/>
      <c r="AV242" s="47">
        <v>10</v>
      </c>
      <c r="AW242" s="47"/>
      <c r="AX242" s="15"/>
      <c r="AY242" s="15"/>
      <c r="AZ242" s="15"/>
      <c r="BA242" s="51">
        <v>30</v>
      </c>
      <c r="BB242" s="51">
        <v>20</v>
      </c>
    </row>
    <row r="243" spans="1:54" ht="84.75" customHeight="1" x14ac:dyDescent="0.25">
      <c r="A243" s="15" t="s">
        <v>12</v>
      </c>
      <c r="B243" s="15" t="s">
        <v>153</v>
      </c>
      <c r="C243" s="15" t="s">
        <v>10</v>
      </c>
      <c r="D243" s="15" t="s">
        <v>215</v>
      </c>
      <c r="E243" s="15" t="s">
        <v>214</v>
      </c>
      <c r="F243" s="12" t="s">
        <v>47</v>
      </c>
      <c r="G243" s="12" t="s">
        <v>61</v>
      </c>
      <c r="H243" s="12" t="s">
        <v>60</v>
      </c>
      <c r="I243" s="12" t="s">
        <v>44</v>
      </c>
      <c r="J243" s="12" t="s">
        <v>218</v>
      </c>
      <c r="K243" s="12">
        <v>148</v>
      </c>
      <c r="L243" s="12" t="s">
        <v>263</v>
      </c>
      <c r="M243" s="12" t="s">
        <v>40</v>
      </c>
      <c r="N243" s="12" t="s">
        <v>39</v>
      </c>
      <c r="O243" s="12"/>
      <c r="P243" s="12"/>
      <c r="Q243" s="12"/>
      <c r="R243" s="12"/>
      <c r="S243" s="12"/>
      <c r="T243" s="12"/>
      <c r="U243" s="12"/>
      <c r="V243" s="12"/>
      <c r="W243" s="12"/>
      <c r="X243" s="12"/>
      <c r="Y243" s="12"/>
      <c r="Z243" s="12"/>
      <c r="AA243" s="12"/>
      <c r="AB243" s="12" t="s">
        <v>4</v>
      </c>
      <c r="AC243" s="12" t="s">
        <v>256</v>
      </c>
      <c r="AD243" s="12" t="s">
        <v>16</v>
      </c>
      <c r="AE243" s="12" t="s">
        <v>65</v>
      </c>
      <c r="AF243" s="13" t="s">
        <v>262</v>
      </c>
      <c r="AG243" s="13" t="s">
        <v>261</v>
      </c>
      <c r="AH243" s="12">
        <v>0</v>
      </c>
      <c r="AI243" s="12">
        <v>0</v>
      </c>
      <c r="AJ243" s="12">
        <v>100</v>
      </c>
      <c r="AK243" s="12">
        <v>0</v>
      </c>
      <c r="AL243" s="12">
        <v>0</v>
      </c>
      <c r="AM243" s="12">
        <v>100</v>
      </c>
      <c r="AN243" s="12">
        <v>50</v>
      </c>
      <c r="AO243" s="12"/>
      <c r="AP243" s="12">
        <v>100</v>
      </c>
      <c r="AQ243" s="46"/>
      <c r="AR243" s="45"/>
      <c r="AS243" s="15"/>
      <c r="AT243" s="15"/>
      <c r="AU243" s="15">
        <v>30</v>
      </c>
      <c r="AV243" s="15"/>
      <c r="AW243" s="50">
        <v>30</v>
      </c>
      <c r="AX243" s="15"/>
      <c r="AY243" s="15"/>
      <c r="AZ243" s="15"/>
      <c r="BA243" s="15"/>
      <c r="BB243" s="15">
        <v>40</v>
      </c>
    </row>
    <row r="244" spans="1:54" ht="84.75" customHeight="1" x14ac:dyDescent="0.25">
      <c r="A244" s="15" t="s">
        <v>12</v>
      </c>
      <c r="B244" s="15" t="s">
        <v>153</v>
      </c>
      <c r="C244" s="15" t="s">
        <v>10</v>
      </c>
      <c r="D244" s="15" t="s">
        <v>215</v>
      </c>
      <c r="E244" s="15" t="s">
        <v>214</v>
      </c>
      <c r="F244" s="12" t="s">
        <v>47</v>
      </c>
      <c r="G244" s="12" t="s">
        <v>61</v>
      </c>
      <c r="H244" s="12" t="s">
        <v>60</v>
      </c>
      <c r="I244" s="12" t="s">
        <v>44</v>
      </c>
      <c r="J244" s="12" t="s">
        <v>218</v>
      </c>
      <c r="K244" s="12">
        <v>149</v>
      </c>
      <c r="L244" s="12" t="s">
        <v>260</v>
      </c>
      <c r="M244" s="12" t="s">
        <v>245</v>
      </c>
      <c r="N244" s="12" t="s">
        <v>39</v>
      </c>
      <c r="O244" s="12"/>
      <c r="P244" s="12"/>
      <c r="Q244" s="12"/>
      <c r="R244" s="12"/>
      <c r="S244" s="12"/>
      <c r="T244" s="12"/>
      <c r="U244" s="12"/>
      <c r="V244" s="12"/>
      <c r="W244" s="12"/>
      <c r="X244" s="12"/>
      <c r="Y244" s="12"/>
      <c r="Z244" s="12"/>
      <c r="AA244" s="12"/>
      <c r="AB244" s="12" t="s">
        <v>28</v>
      </c>
      <c r="AC244" s="12" t="s">
        <v>77</v>
      </c>
      <c r="AD244" s="12" t="s">
        <v>16</v>
      </c>
      <c r="AE244" s="12" t="s">
        <v>65</v>
      </c>
      <c r="AF244" s="13" t="s">
        <v>259</v>
      </c>
      <c r="AG244" s="13" t="s">
        <v>258</v>
      </c>
      <c r="AH244" s="12">
        <v>0</v>
      </c>
      <c r="AI244" s="12">
        <v>60</v>
      </c>
      <c r="AJ244" s="12">
        <v>65</v>
      </c>
      <c r="AK244" s="12">
        <v>70</v>
      </c>
      <c r="AL244" s="12">
        <v>75</v>
      </c>
      <c r="AM244" s="12">
        <v>75</v>
      </c>
      <c r="AN244" s="12">
        <v>34</v>
      </c>
      <c r="AO244" s="12"/>
      <c r="AP244" s="12">
        <v>65</v>
      </c>
      <c r="AQ244" s="46">
        <v>0</v>
      </c>
      <c r="AR244" s="45">
        <v>5</v>
      </c>
      <c r="AS244" s="15">
        <v>10</v>
      </c>
      <c r="AT244" s="15">
        <v>5</v>
      </c>
      <c r="AU244" s="15">
        <v>5</v>
      </c>
      <c r="AV244" s="15">
        <v>5</v>
      </c>
      <c r="AW244" s="15">
        <v>5</v>
      </c>
      <c r="AX244" s="15">
        <v>5</v>
      </c>
      <c r="AY244" s="15">
        <v>5</v>
      </c>
      <c r="AZ244" s="15">
        <v>5</v>
      </c>
      <c r="BA244" s="15">
        <v>5</v>
      </c>
      <c r="BB244" s="15">
        <v>10</v>
      </c>
    </row>
    <row r="245" spans="1:54" ht="84.75" customHeight="1" x14ac:dyDescent="0.25">
      <c r="A245" s="15" t="s">
        <v>12</v>
      </c>
      <c r="B245" s="15" t="s">
        <v>153</v>
      </c>
      <c r="C245" s="15" t="s">
        <v>10</v>
      </c>
      <c r="D245" s="15" t="s">
        <v>215</v>
      </c>
      <c r="E245" s="15" t="s">
        <v>214</v>
      </c>
      <c r="F245" s="12" t="s">
        <v>47</v>
      </c>
      <c r="G245" s="12" t="s">
        <v>61</v>
      </c>
      <c r="H245" s="12" t="s">
        <v>60</v>
      </c>
      <c r="I245" s="12" t="s">
        <v>44</v>
      </c>
      <c r="J245" s="12" t="s">
        <v>218</v>
      </c>
      <c r="K245" s="12">
        <v>104</v>
      </c>
      <c r="L245" s="12" t="s">
        <v>257</v>
      </c>
      <c r="M245" s="12" t="s">
        <v>66</v>
      </c>
      <c r="N245" s="12"/>
      <c r="O245" s="12"/>
      <c r="P245" s="12"/>
      <c r="Q245" s="12"/>
      <c r="R245" s="12"/>
      <c r="S245" s="12"/>
      <c r="T245" s="12"/>
      <c r="U245" s="12"/>
      <c r="V245" s="12"/>
      <c r="W245" s="12"/>
      <c r="X245" s="12"/>
      <c r="Y245" s="12"/>
      <c r="Z245" s="12"/>
      <c r="AA245" s="12"/>
      <c r="AB245" s="12" t="s">
        <v>4</v>
      </c>
      <c r="AC245" s="12" t="s">
        <v>256</v>
      </c>
      <c r="AD245" s="12" t="s">
        <v>16</v>
      </c>
      <c r="AE245" s="12" t="s">
        <v>65</v>
      </c>
      <c r="AF245" s="13" t="s">
        <v>255</v>
      </c>
      <c r="AG245" s="13" t="s">
        <v>254</v>
      </c>
      <c r="AH245" s="12">
        <v>0</v>
      </c>
      <c r="AI245" s="12">
        <v>0</v>
      </c>
      <c r="AJ245" s="12">
        <v>100</v>
      </c>
      <c r="AK245" s="12"/>
      <c r="AL245" s="12"/>
      <c r="AM245" s="12">
        <v>100</v>
      </c>
      <c r="AN245" s="12"/>
      <c r="AO245" s="12"/>
      <c r="AP245" s="49">
        <v>100</v>
      </c>
      <c r="AQ245" s="46">
        <v>0</v>
      </c>
      <c r="AR245" s="45">
        <v>0</v>
      </c>
      <c r="AS245" s="15">
        <v>0</v>
      </c>
      <c r="AT245" s="15"/>
      <c r="AU245" s="15"/>
      <c r="AV245" s="15"/>
      <c r="AW245" s="15"/>
      <c r="AX245" s="15">
        <v>0</v>
      </c>
      <c r="AY245" s="15">
        <v>40</v>
      </c>
      <c r="AZ245" s="15"/>
      <c r="BA245" s="15">
        <v>40</v>
      </c>
      <c r="BB245" s="15">
        <v>20</v>
      </c>
    </row>
    <row r="246" spans="1:54" ht="84.75" customHeight="1" x14ac:dyDescent="0.25">
      <c r="A246" s="15" t="s">
        <v>12</v>
      </c>
      <c r="B246" s="15" t="s">
        <v>153</v>
      </c>
      <c r="C246" s="15" t="s">
        <v>10</v>
      </c>
      <c r="D246" s="15" t="s">
        <v>215</v>
      </c>
      <c r="E246" s="15" t="s">
        <v>214</v>
      </c>
      <c r="F246" s="12" t="s">
        <v>47</v>
      </c>
      <c r="G246" s="12" t="s">
        <v>61</v>
      </c>
      <c r="H246" s="12" t="s">
        <v>60</v>
      </c>
      <c r="I246" s="12" t="s">
        <v>44</v>
      </c>
      <c r="J246" s="12" t="s">
        <v>213</v>
      </c>
      <c r="K246" s="12">
        <v>105</v>
      </c>
      <c r="L246" s="12" t="s">
        <v>253</v>
      </c>
      <c r="M246" s="12" t="s">
        <v>229</v>
      </c>
      <c r="N246" s="12"/>
      <c r="O246" s="12">
        <v>3950</v>
      </c>
      <c r="P246" s="12"/>
      <c r="Q246" s="12"/>
      <c r="R246" s="12"/>
      <c r="S246" s="12"/>
      <c r="T246" s="12"/>
      <c r="U246" s="12"/>
      <c r="V246" s="12"/>
      <c r="W246" s="12"/>
      <c r="X246" s="12"/>
      <c r="Y246" s="12"/>
      <c r="Z246" s="12"/>
      <c r="AA246" s="12"/>
      <c r="AB246" s="12" t="s">
        <v>28</v>
      </c>
      <c r="AC246" s="12" t="s">
        <v>252</v>
      </c>
      <c r="AD246" s="12" t="s">
        <v>16</v>
      </c>
      <c r="AE246" s="12" t="s">
        <v>65</v>
      </c>
      <c r="AF246" s="13" t="s">
        <v>251</v>
      </c>
      <c r="AG246" s="24" t="s">
        <v>250</v>
      </c>
      <c r="AH246" s="12"/>
      <c r="AI246" s="12"/>
      <c r="AJ246" s="12">
        <v>80</v>
      </c>
      <c r="AK246" s="12"/>
      <c r="AL246" s="12"/>
      <c r="AM246" s="12">
        <v>80</v>
      </c>
      <c r="AN246" s="12"/>
      <c r="AO246" s="13"/>
      <c r="AP246" s="12">
        <v>80</v>
      </c>
      <c r="AQ246" s="46">
        <v>30</v>
      </c>
      <c r="AR246" s="45">
        <v>30</v>
      </c>
      <c r="AS246" s="15">
        <v>30</v>
      </c>
      <c r="AT246" s="15">
        <v>50</v>
      </c>
      <c r="AU246" s="15">
        <v>50</v>
      </c>
      <c r="AV246" s="15">
        <v>50</v>
      </c>
      <c r="AW246" s="15">
        <v>65</v>
      </c>
      <c r="AX246" s="15">
        <v>65</v>
      </c>
      <c r="AY246" s="15">
        <v>65</v>
      </c>
      <c r="AZ246" s="15">
        <v>80</v>
      </c>
      <c r="BA246" s="15">
        <v>80</v>
      </c>
      <c r="BB246" s="15">
        <v>80</v>
      </c>
    </row>
    <row r="247" spans="1:54" ht="84.75" customHeight="1" x14ac:dyDescent="0.25">
      <c r="A247" s="15" t="s">
        <v>12</v>
      </c>
      <c r="B247" s="15" t="s">
        <v>153</v>
      </c>
      <c r="C247" s="15" t="s">
        <v>10</v>
      </c>
      <c r="D247" s="15" t="s">
        <v>215</v>
      </c>
      <c r="E247" s="15" t="s">
        <v>214</v>
      </c>
      <c r="F247" s="12" t="s">
        <v>47</v>
      </c>
      <c r="G247" s="12" t="s">
        <v>61</v>
      </c>
      <c r="H247" s="12" t="s">
        <v>60</v>
      </c>
      <c r="I247" s="12" t="s">
        <v>44</v>
      </c>
      <c r="J247" s="12" t="s">
        <v>213</v>
      </c>
      <c r="K247" s="12">
        <v>194</v>
      </c>
      <c r="L247" s="12" t="s">
        <v>249</v>
      </c>
      <c r="M247" s="12" t="s">
        <v>40</v>
      </c>
      <c r="N247" s="12" t="s">
        <v>39</v>
      </c>
      <c r="O247" s="12">
        <v>3950</v>
      </c>
      <c r="P247" s="12"/>
      <c r="Q247" s="12"/>
      <c r="R247" s="12"/>
      <c r="S247" s="12"/>
      <c r="T247" s="12"/>
      <c r="U247" s="12"/>
      <c r="V247" s="12"/>
      <c r="W247" s="12"/>
      <c r="X247" s="12"/>
      <c r="Y247" s="12"/>
      <c r="Z247" s="12"/>
      <c r="AA247" s="12"/>
      <c r="AB247" s="12" t="s">
        <v>4</v>
      </c>
      <c r="AC247" s="12" t="s">
        <v>3</v>
      </c>
      <c r="AD247" s="12" t="s">
        <v>25</v>
      </c>
      <c r="AE247" s="12" t="s">
        <v>65</v>
      </c>
      <c r="AF247" s="13" t="s">
        <v>248</v>
      </c>
      <c r="AG247" s="13" t="s">
        <v>247</v>
      </c>
      <c r="AH247" s="12">
        <v>0</v>
      </c>
      <c r="AI247" s="12">
        <v>66</v>
      </c>
      <c r="AJ247" s="12">
        <v>30</v>
      </c>
      <c r="AK247" s="12">
        <v>4</v>
      </c>
      <c r="AL247" s="12">
        <v>0</v>
      </c>
      <c r="AM247" s="12">
        <v>100</v>
      </c>
      <c r="AN247" s="12">
        <v>26</v>
      </c>
      <c r="AO247" s="13"/>
      <c r="AP247" s="12">
        <v>30</v>
      </c>
      <c r="AQ247" s="46"/>
      <c r="AR247" s="45"/>
      <c r="AS247" s="15"/>
      <c r="AT247" s="15"/>
      <c r="AU247" s="15"/>
      <c r="AV247" s="15">
        <v>6</v>
      </c>
      <c r="AW247" s="15"/>
      <c r="AX247" s="15"/>
      <c r="AY247" s="15"/>
      <c r="AZ247" s="15"/>
      <c r="BA247" s="15">
        <v>6</v>
      </c>
      <c r="BB247" s="15">
        <v>18</v>
      </c>
    </row>
    <row r="248" spans="1:54" ht="84.75" customHeight="1" x14ac:dyDescent="0.25">
      <c r="A248" s="15" t="s">
        <v>12</v>
      </c>
      <c r="B248" s="15" t="s">
        <v>153</v>
      </c>
      <c r="C248" s="15" t="s">
        <v>10</v>
      </c>
      <c r="D248" s="15" t="s">
        <v>215</v>
      </c>
      <c r="E248" s="15" t="s">
        <v>223</v>
      </c>
      <c r="F248" s="12" t="s">
        <v>47</v>
      </c>
      <c r="G248" s="12" t="s">
        <v>61</v>
      </c>
      <c r="H248" s="12" t="s">
        <v>60</v>
      </c>
      <c r="I248" s="12" t="s">
        <v>44</v>
      </c>
      <c r="J248" s="12" t="s">
        <v>222</v>
      </c>
      <c r="K248" s="12">
        <v>142</v>
      </c>
      <c r="L248" s="12" t="s">
        <v>246</v>
      </c>
      <c r="M248" s="12" t="s">
        <v>245</v>
      </c>
      <c r="N248" s="12" t="s">
        <v>39</v>
      </c>
      <c r="O248" s="12"/>
      <c r="P248" s="12"/>
      <c r="Q248" s="12"/>
      <c r="R248" s="12"/>
      <c r="S248" s="12"/>
      <c r="T248" s="12"/>
      <c r="U248" s="12"/>
      <c r="V248" s="12"/>
      <c r="W248" s="12"/>
      <c r="X248" s="12"/>
      <c r="Y248" s="12"/>
      <c r="Z248" s="12"/>
      <c r="AA248" s="12"/>
      <c r="AB248" s="12" t="s">
        <v>4</v>
      </c>
      <c r="AC248" s="12" t="s">
        <v>3</v>
      </c>
      <c r="AD248" s="12" t="s">
        <v>16</v>
      </c>
      <c r="AE248" s="12" t="s">
        <v>65</v>
      </c>
      <c r="AF248" s="13" t="s">
        <v>244</v>
      </c>
      <c r="AG248" s="13" t="s">
        <v>243</v>
      </c>
      <c r="AH248" s="12">
        <v>0</v>
      </c>
      <c r="AI248" s="12">
        <v>100</v>
      </c>
      <c r="AJ248" s="12">
        <v>100</v>
      </c>
      <c r="AK248" s="12">
        <v>100</v>
      </c>
      <c r="AL248" s="12">
        <v>100</v>
      </c>
      <c r="AM248" s="12">
        <v>100</v>
      </c>
      <c r="AN248" s="12">
        <v>100</v>
      </c>
      <c r="AO248" s="13"/>
      <c r="AP248" s="12">
        <v>100</v>
      </c>
      <c r="AQ248" s="46"/>
      <c r="AR248" s="45"/>
      <c r="AS248" s="15">
        <v>24</v>
      </c>
      <c r="AT248" s="15"/>
      <c r="AU248" s="15"/>
      <c r="AV248" s="15">
        <v>41</v>
      </c>
      <c r="AW248" s="15"/>
      <c r="AX248" s="15"/>
      <c r="AY248" s="15">
        <v>81</v>
      </c>
      <c r="AZ248" s="15"/>
      <c r="BA248" s="15"/>
      <c r="BB248" s="47">
        <v>100</v>
      </c>
    </row>
    <row r="249" spans="1:54" ht="84.75" customHeight="1" x14ac:dyDescent="0.25">
      <c r="A249" s="15" t="s">
        <v>12</v>
      </c>
      <c r="B249" s="15" t="s">
        <v>153</v>
      </c>
      <c r="C249" s="15" t="s">
        <v>10</v>
      </c>
      <c r="D249" s="15" t="s">
        <v>215</v>
      </c>
      <c r="E249" s="15" t="s">
        <v>215</v>
      </c>
      <c r="F249" s="12" t="s">
        <v>47</v>
      </c>
      <c r="G249" s="12" t="s">
        <v>61</v>
      </c>
      <c r="H249" s="12" t="s">
        <v>60</v>
      </c>
      <c r="I249" s="12" t="s">
        <v>44</v>
      </c>
      <c r="J249" s="12" t="s">
        <v>222</v>
      </c>
      <c r="K249" s="12">
        <v>202</v>
      </c>
      <c r="L249" s="12" t="s">
        <v>242</v>
      </c>
      <c r="M249" s="12" t="s">
        <v>66</v>
      </c>
      <c r="N249" s="12"/>
      <c r="O249" s="12"/>
      <c r="P249" s="12"/>
      <c r="Q249" s="12"/>
      <c r="R249" s="12"/>
      <c r="S249" s="12"/>
      <c r="T249" s="12"/>
      <c r="U249" s="12"/>
      <c r="V249" s="12"/>
      <c r="W249" s="12"/>
      <c r="X249" s="12"/>
      <c r="Y249" s="12"/>
      <c r="Z249" s="12"/>
      <c r="AA249" s="12"/>
      <c r="AB249" s="12" t="s">
        <v>74</v>
      </c>
      <c r="AC249" s="12" t="s">
        <v>3</v>
      </c>
      <c r="AD249" s="12" t="s">
        <v>25</v>
      </c>
      <c r="AE249" s="12" t="s">
        <v>65</v>
      </c>
      <c r="AF249" s="13" t="s">
        <v>241</v>
      </c>
      <c r="AG249" s="13" t="s">
        <v>240</v>
      </c>
      <c r="AH249" s="12">
        <v>0</v>
      </c>
      <c r="AI249" s="12">
        <v>30</v>
      </c>
      <c r="AJ249" s="12">
        <v>30</v>
      </c>
      <c r="AK249" s="12">
        <v>30</v>
      </c>
      <c r="AL249" s="12">
        <v>10</v>
      </c>
      <c r="AM249" s="12">
        <v>100</v>
      </c>
      <c r="AN249" s="12">
        <v>30</v>
      </c>
      <c r="AO249" s="13"/>
      <c r="AP249" s="12">
        <v>30</v>
      </c>
      <c r="AQ249" s="46"/>
      <c r="AR249" s="45"/>
      <c r="AS249" s="15">
        <v>6</v>
      </c>
      <c r="AT249" s="15"/>
      <c r="AU249" s="15"/>
      <c r="AV249" s="15">
        <v>10.5</v>
      </c>
      <c r="AW249" s="15">
        <v>6</v>
      </c>
      <c r="AX249" s="15"/>
      <c r="AY249" s="15"/>
      <c r="AZ249" s="15"/>
      <c r="BA249" s="15"/>
      <c r="BB249" s="15">
        <v>7.5</v>
      </c>
    </row>
    <row r="250" spans="1:54" ht="84.75" customHeight="1" x14ac:dyDescent="0.25">
      <c r="A250" s="15" t="s">
        <v>12</v>
      </c>
      <c r="B250" s="15" t="s">
        <v>153</v>
      </c>
      <c r="C250" s="15" t="s">
        <v>10</v>
      </c>
      <c r="D250" s="15" t="s">
        <v>215</v>
      </c>
      <c r="E250" s="15" t="s">
        <v>214</v>
      </c>
      <c r="F250" s="12" t="s">
        <v>47</v>
      </c>
      <c r="G250" s="12" t="s">
        <v>61</v>
      </c>
      <c r="H250" s="12" t="s">
        <v>60</v>
      </c>
      <c r="I250" s="12" t="s">
        <v>44</v>
      </c>
      <c r="J250" s="12" t="s">
        <v>218</v>
      </c>
      <c r="K250" s="12">
        <v>169</v>
      </c>
      <c r="L250" s="12" t="s">
        <v>239</v>
      </c>
      <c r="M250" s="12" t="s">
        <v>66</v>
      </c>
      <c r="N250" s="12"/>
      <c r="O250" s="12"/>
      <c r="P250" s="12"/>
      <c r="Q250" s="12"/>
      <c r="R250" s="12"/>
      <c r="S250" s="12"/>
      <c r="T250" s="12"/>
      <c r="U250" s="12"/>
      <c r="V250" s="12"/>
      <c r="W250" s="12"/>
      <c r="X250" s="12"/>
      <c r="Y250" s="12"/>
      <c r="Z250" s="12"/>
      <c r="AA250" s="12"/>
      <c r="AB250" s="12" t="s">
        <v>74</v>
      </c>
      <c r="AC250" s="12" t="s">
        <v>3</v>
      </c>
      <c r="AD250" s="12" t="s">
        <v>16</v>
      </c>
      <c r="AE250" s="12" t="s">
        <v>65</v>
      </c>
      <c r="AF250" s="23" t="s">
        <v>238</v>
      </c>
      <c r="AG250" s="13" t="s">
        <v>237</v>
      </c>
      <c r="AH250" s="12" t="s">
        <v>236</v>
      </c>
      <c r="AI250" s="12" t="s">
        <v>236</v>
      </c>
      <c r="AJ250" s="12">
        <v>100</v>
      </c>
      <c r="AK250" s="12">
        <v>100</v>
      </c>
      <c r="AL250" s="12">
        <v>100</v>
      </c>
      <c r="AM250" s="12">
        <v>100</v>
      </c>
      <c r="AN250" s="12"/>
      <c r="AO250" s="13"/>
      <c r="AP250" s="12">
        <v>100</v>
      </c>
      <c r="AQ250" s="46"/>
      <c r="AR250" s="45"/>
      <c r="AS250" s="15"/>
      <c r="AT250" s="15"/>
      <c r="AU250" s="15"/>
      <c r="AV250" s="15"/>
      <c r="AW250" s="15"/>
      <c r="AX250" s="15"/>
      <c r="AY250" s="47">
        <v>40</v>
      </c>
      <c r="AZ250" s="47">
        <v>30</v>
      </c>
      <c r="BA250" s="47">
        <v>30</v>
      </c>
      <c r="BB250" s="15"/>
    </row>
    <row r="251" spans="1:54" ht="84.75" customHeight="1" x14ac:dyDescent="0.25">
      <c r="A251" s="15" t="s">
        <v>12</v>
      </c>
      <c r="B251" s="15" t="s">
        <v>153</v>
      </c>
      <c r="C251" s="15" t="s">
        <v>10</v>
      </c>
      <c r="D251" s="15" t="s">
        <v>215</v>
      </c>
      <c r="E251" s="15" t="s">
        <v>214</v>
      </c>
      <c r="F251" s="12" t="s">
        <v>47</v>
      </c>
      <c r="G251" s="12" t="s">
        <v>61</v>
      </c>
      <c r="H251" s="12" t="s">
        <v>60</v>
      </c>
      <c r="I251" s="48" t="s">
        <v>145</v>
      </c>
      <c r="J251" s="48" t="s">
        <v>145</v>
      </c>
      <c r="K251" s="12">
        <v>165</v>
      </c>
      <c r="L251" s="12" t="s">
        <v>235</v>
      </c>
      <c r="M251" s="12" t="s">
        <v>66</v>
      </c>
      <c r="N251" s="12"/>
      <c r="O251" s="12"/>
      <c r="P251" s="12"/>
      <c r="Q251" s="12"/>
      <c r="R251" s="12"/>
      <c r="S251" s="12"/>
      <c r="T251" s="12"/>
      <c r="U251" s="12"/>
      <c r="V251" s="12"/>
      <c r="W251" s="12"/>
      <c r="X251" s="12"/>
      <c r="Y251" s="12"/>
      <c r="Z251" s="12"/>
      <c r="AA251" s="12"/>
      <c r="AB251" s="12" t="s">
        <v>74</v>
      </c>
      <c r="AC251" s="12" t="s">
        <v>3</v>
      </c>
      <c r="AD251" s="12" t="s">
        <v>16</v>
      </c>
      <c r="AE251" s="12" t="s">
        <v>65</v>
      </c>
      <c r="AF251" s="13" t="s">
        <v>234</v>
      </c>
      <c r="AG251" s="13" t="s">
        <v>233</v>
      </c>
      <c r="AH251" s="12">
        <v>0</v>
      </c>
      <c r="AI251" s="12">
        <v>0</v>
      </c>
      <c r="AJ251" s="12">
        <v>100</v>
      </c>
      <c r="AK251" s="12">
        <v>100</v>
      </c>
      <c r="AL251" s="12">
        <v>100</v>
      </c>
      <c r="AM251" s="12">
        <v>100</v>
      </c>
      <c r="AN251" s="12"/>
      <c r="AO251" s="12"/>
      <c r="AP251" s="49">
        <v>100</v>
      </c>
      <c r="AQ251" s="46"/>
      <c r="AR251" s="45"/>
      <c r="AS251" s="15"/>
      <c r="AT251" s="15"/>
      <c r="AU251" s="15"/>
      <c r="AV251" s="15"/>
      <c r="AW251" s="15"/>
      <c r="AX251" s="15"/>
      <c r="AY251" s="47">
        <v>30</v>
      </c>
      <c r="AZ251" s="15"/>
      <c r="BA251" s="47">
        <v>40</v>
      </c>
      <c r="BB251" s="47">
        <v>30</v>
      </c>
    </row>
    <row r="252" spans="1:54" ht="84.75" customHeight="1" x14ac:dyDescent="0.25">
      <c r="A252" s="15" t="s">
        <v>12</v>
      </c>
      <c r="B252" s="15" t="s">
        <v>153</v>
      </c>
      <c r="C252" s="15" t="s">
        <v>10</v>
      </c>
      <c r="D252" s="15" t="s">
        <v>215</v>
      </c>
      <c r="E252" s="15" t="s">
        <v>214</v>
      </c>
      <c r="F252" s="12" t="s">
        <v>47</v>
      </c>
      <c r="G252" s="12" t="s">
        <v>61</v>
      </c>
      <c r="H252" s="12" t="s">
        <v>60</v>
      </c>
      <c r="I252" s="12" t="s">
        <v>44</v>
      </c>
      <c r="J252" s="12" t="s">
        <v>218</v>
      </c>
      <c r="K252" s="12">
        <v>162</v>
      </c>
      <c r="L252" s="12" t="s">
        <v>232</v>
      </c>
      <c r="M252" s="12" t="s">
        <v>66</v>
      </c>
      <c r="N252" s="12"/>
      <c r="O252" s="12"/>
      <c r="P252" s="12"/>
      <c r="Q252" s="12"/>
      <c r="R252" s="12"/>
      <c r="S252" s="12"/>
      <c r="T252" s="12"/>
      <c r="U252" s="12"/>
      <c r="V252" s="12"/>
      <c r="W252" s="12"/>
      <c r="X252" s="12"/>
      <c r="Y252" s="12"/>
      <c r="Z252" s="12"/>
      <c r="AA252" s="12"/>
      <c r="AB252" s="12" t="s">
        <v>4</v>
      </c>
      <c r="AC252" s="12" t="s">
        <v>3</v>
      </c>
      <c r="AD252" s="12" t="s">
        <v>16</v>
      </c>
      <c r="AE252" s="12" t="s">
        <v>65</v>
      </c>
      <c r="AF252" s="48" t="s">
        <v>231</v>
      </c>
      <c r="AG252" s="12" t="s">
        <v>227</v>
      </c>
      <c r="AH252" s="12">
        <v>0</v>
      </c>
      <c r="AI252" s="12">
        <v>0</v>
      </c>
      <c r="AJ252" s="12">
        <v>100</v>
      </c>
      <c r="AK252" s="12"/>
      <c r="AL252" s="12"/>
      <c r="AM252" s="12">
        <v>100</v>
      </c>
      <c r="AN252" s="12"/>
      <c r="AO252" s="12"/>
      <c r="AP252" s="12">
        <v>100</v>
      </c>
      <c r="AQ252" s="46">
        <v>0</v>
      </c>
      <c r="AR252" s="45">
        <v>0</v>
      </c>
      <c r="AS252" s="47"/>
      <c r="AT252" s="15">
        <v>0</v>
      </c>
      <c r="AU252" s="15">
        <v>0</v>
      </c>
      <c r="AV252" s="47">
        <v>50</v>
      </c>
      <c r="AW252" s="15"/>
      <c r="AX252" s="15"/>
      <c r="AY252" s="47">
        <v>50</v>
      </c>
      <c r="AZ252" s="15"/>
      <c r="BA252" s="15"/>
      <c r="BB252" s="15"/>
    </row>
    <row r="253" spans="1:54" ht="84.75" customHeight="1" x14ac:dyDescent="0.25">
      <c r="A253" s="15" t="s">
        <v>12</v>
      </c>
      <c r="B253" s="15" t="s">
        <v>153</v>
      </c>
      <c r="C253" s="15" t="s">
        <v>10</v>
      </c>
      <c r="D253" s="15" t="s">
        <v>215</v>
      </c>
      <c r="E253" s="15" t="s">
        <v>214</v>
      </c>
      <c r="F253" s="12" t="s">
        <v>47</v>
      </c>
      <c r="G253" s="12" t="s">
        <v>61</v>
      </c>
      <c r="H253" s="12" t="s">
        <v>60</v>
      </c>
      <c r="I253" s="12" t="s">
        <v>44</v>
      </c>
      <c r="J253" s="12" t="s">
        <v>218</v>
      </c>
      <c r="K253" s="12">
        <v>167</v>
      </c>
      <c r="L253" s="12" t="s">
        <v>230</v>
      </c>
      <c r="M253" s="12" t="s">
        <v>229</v>
      </c>
      <c r="N253" s="12"/>
      <c r="O253" s="12"/>
      <c r="P253" s="12"/>
      <c r="Q253" s="12"/>
      <c r="R253" s="12"/>
      <c r="S253" s="12"/>
      <c r="T253" s="12"/>
      <c r="U253" s="12"/>
      <c r="V253" s="12"/>
      <c r="W253" s="12"/>
      <c r="X253" s="12"/>
      <c r="Y253" s="12"/>
      <c r="Z253" s="12"/>
      <c r="AA253" s="12"/>
      <c r="AB253" s="12" t="s">
        <v>4</v>
      </c>
      <c r="AC253" s="12" t="s">
        <v>77</v>
      </c>
      <c r="AD253" s="12" t="s">
        <v>16</v>
      </c>
      <c r="AE253" s="12" t="s">
        <v>65</v>
      </c>
      <c r="AF253" s="48" t="s">
        <v>228</v>
      </c>
      <c r="AG253" s="12" t="s">
        <v>227</v>
      </c>
      <c r="AH253" s="12">
        <v>0</v>
      </c>
      <c r="AI253" s="12">
        <v>0</v>
      </c>
      <c r="AJ253" s="12">
        <v>100</v>
      </c>
      <c r="AK253" s="12">
        <v>100</v>
      </c>
      <c r="AL253" s="12">
        <v>100</v>
      </c>
      <c r="AM253" s="12">
        <v>100</v>
      </c>
      <c r="AN253" s="12"/>
      <c r="AO253" s="12"/>
      <c r="AP253" s="12">
        <v>100</v>
      </c>
      <c r="AQ253" s="46">
        <v>0</v>
      </c>
      <c r="AR253" s="45">
        <v>0</v>
      </c>
      <c r="AS253" s="15"/>
      <c r="AT253" s="15"/>
      <c r="AU253" s="15"/>
      <c r="AV253" s="15"/>
      <c r="AW253" s="47"/>
      <c r="AX253" s="47">
        <v>30</v>
      </c>
      <c r="AY253" s="15">
        <v>0</v>
      </c>
      <c r="AZ253" s="47">
        <v>30</v>
      </c>
      <c r="BA253" s="47"/>
      <c r="BB253" s="47">
        <v>40</v>
      </c>
    </row>
    <row r="254" spans="1:54" ht="84.75" customHeight="1" x14ac:dyDescent="0.25">
      <c r="A254" s="15" t="s">
        <v>12</v>
      </c>
      <c r="B254" s="15" t="s">
        <v>153</v>
      </c>
      <c r="C254" s="15" t="s">
        <v>10</v>
      </c>
      <c r="D254" s="15" t="s">
        <v>215</v>
      </c>
      <c r="E254" s="15" t="s">
        <v>223</v>
      </c>
      <c r="F254" s="12" t="s">
        <v>47</v>
      </c>
      <c r="G254" s="12" t="s">
        <v>61</v>
      </c>
      <c r="H254" s="12" t="s">
        <v>60</v>
      </c>
      <c r="I254" s="12" t="s">
        <v>44</v>
      </c>
      <c r="J254" s="12" t="s">
        <v>222</v>
      </c>
      <c r="K254" s="12">
        <v>164</v>
      </c>
      <c r="L254" s="12" t="s">
        <v>226</v>
      </c>
      <c r="M254" s="12" t="s">
        <v>66</v>
      </c>
      <c r="N254" s="12"/>
      <c r="O254" s="12"/>
      <c r="P254" s="12"/>
      <c r="Q254" s="12"/>
      <c r="R254" s="12"/>
      <c r="S254" s="12"/>
      <c r="T254" s="12"/>
      <c r="U254" s="12"/>
      <c r="V254" s="12"/>
      <c r="W254" s="12"/>
      <c r="X254" s="12"/>
      <c r="Y254" s="12"/>
      <c r="Z254" s="12"/>
      <c r="AA254" s="12"/>
      <c r="AB254" s="12" t="s">
        <v>4</v>
      </c>
      <c r="AC254" s="12" t="s">
        <v>21</v>
      </c>
      <c r="AD254" s="12" t="s">
        <v>2</v>
      </c>
      <c r="AE254" s="12" t="s">
        <v>65</v>
      </c>
      <c r="AF254" s="12" t="s">
        <v>225</v>
      </c>
      <c r="AG254" s="12" t="s">
        <v>224</v>
      </c>
      <c r="AH254" s="12">
        <v>0</v>
      </c>
      <c r="AI254" s="12">
        <v>0</v>
      </c>
      <c r="AJ254" s="12">
        <v>50</v>
      </c>
      <c r="AK254" s="12"/>
      <c r="AL254" s="12"/>
      <c r="AM254" s="12">
        <v>50</v>
      </c>
      <c r="AN254" s="12"/>
      <c r="AO254" s="12"/>
      <c r="AP254" s="12">
        <v>50</v>
      </c>
      <c r="AQ254" s="46"/>
      <c r="AR254" s="45"/>
      <c r="AS254" s="15"/>
      <c r="AT254" s="15"/>
      <c r="AU254" s="15"/>
      <c r="AV254" s="15">
        <v>15</v>
      </c>
      <c r="AW254" s="15"/>
      <c r="AX254" s="15"/>
      <c r="AY254" s="15"/>
      <c r="AZ254" s="15"/>
      <c r="BA254" s="15"/>
      <c r="BB254" s="15">
        <v>50</v>
      </c>
    </row>
    <row r="255" spans="1:54" ht="129.75" customHeight="1" x14ac:dyDescent="0.25">
      <c r="A255" s="15" t="s">
        <v>12</v>
      </c>
      <c r="B255" s="15" t="s">
        <v>153</v>
      </c>
      <c r="C255" s="15" t="s">
        <v>10</v>
      </c>
      <c r="D255" s="15" t="s">
        <v>215</v>
      </c>
      <c r="E255" s="15" t="s">
        <v>223</v>
      </c>
      <c r="F255" s="12" t="s">
        <v>47</v>
      </c>
      <c r="G255" s="12" t="s">
        <v>61</v>
      </c>
      <c r="H255" s="12" t="s">
        <v>60</v>
      </c>
      <c r="I255" s="12" t="s">
        <v>44</v>
      </c>
      <c r="J255" s="12" t="s">
        <v>222</v>
      </c>
      <c r="K255" s="12">
        <v>208</v>
      </c>
      <c r="L255" s="12" t="s">
        <v>221</v>
      </c>
      <c r="M255" s="12" t="s">
        <v>66</v>
      </c>
      <c r="N255" s="12"/>
      <c r="O255" s="12"/>
      <c r="P255" s="12"/>
      <c r="Q255" s="12"/>
      <c r="R255" s="12"/>
      <c r="S255" s="12"/>
      <c r="T255" s="12"/>
      <c r="U255" s="12"/>
      <c r="V255" s="12"/>
      <c r="W255" s="12"/>
      <c r="X255" s="12"/>
      <c r="Y255" s="12"/>
      <c r="Z255" s="12"/>
      <c r="AA255" s="12"/>
      <c r="AB255" s="12" t="s">
        <v>4</v>
      </c>
      <c r="AC255" s="12" t="s">
        <v>3</v>
      </c>
      <c r="AD255" s="12" t="s">
        <v>25</v>
      </c>
      <c r="AE255" s="12" t="s">
        <v>65</v>
      </c>
      <c r="AF255" s="12" t="s">
        <v>220</v>
      </c>
      <c r="AG255" s="12" t="s">
        <v>219</v>
      </c>
      <c r="AH255" s="12">
        <v>0</v>
      </c>
      <c r="AI255" s="12"/>
      <c r="AJ255" s="12">
        <v>40</v>
      </c>
      <c r="AK255" s="12">
        <v>20</v>
      </c>
      <c r="AL255" s="12">
        <v>40</v>
      </c>
      <c r="AM255" s="12">
        <v>100</v>
      </c>
      <c r="AN255" s="12">
        <v>0</v>
      </c>
      <c r="AO255" s="12"/>
      <c r="AP255" s="12">
        <v>40</v>
      </c>
      <c r="AQ255" s="46"/>
      <c r="AR255" s="45"/>
      <c r="AS255" s="15">
        <v>10</v>
      </c>
      <c r="AT255" s="15"/>
      <c r="AU255" s="15"/>
      <c r="AV255" s="15"/>
      <c r="AW255" s="15">
        <v>9.6</v>
      </c>
      <c r="AX255" s="15">
        <v>10.5</v>
      </c>
      <c r="AY255" s="15">
        <v>6.6</v>
      </c>
      <c r="AZ255" s="15">
        <v>5.7</v>
      </c>
      <c r="BA255" s="15">
        <v>7.6</v>
      </c>
      <c r="BB255" s="15"/>
    </row>
    <row r="256" spans="1:54" ht="120" customHeight="1" x14ac:dyDescent="0.25">
      <c r="A256" s="15" t="s">
        <v>12</v>
      </c>
      <c r="B256" s="15" t="s">
        <v>153</v>
      </c>
      <c r="C256" s="15" t="s">
        <v>10</v>
      </c>
      <c r="D256" s="15" t="s">
        <v>215</v>
      </c>
      <c r="E256" s="15" t="s">
        <v>214</v>
      </c>
      <c r="F256" s="12" t="s">
        <v>47</v>
      </c>
      <c r="G256" s="12" t="s">
        <v>61</v>
      </c>
      <c r="H256" s="12" t="s">
        <v>60</v>
      </c>
      <c r="I256" s="12" t="s">
        <v>44</v>
      </c>
      <c r="J256" s="12" t="s">
        <v>218</v>
      </c>
      <c r="K256" s="12">
        <v>174</v>
      </c>
      <c r="L256" s="12" t="s">
        <v>217</v>
      </c>
      <c r="M256" s="12" t="s">
        <v>40</v>
      </c>
      <c r="N256" s="12" t="s">
        <v>39</v>
      </c>
      <c r="O256" s="12"/>
      <c r="P256" s="12"/>
      <c r="Q256" s="12"/>
      <c r="R256" s="12"/>
      <c r="S256" s="12"/>
      <c r="T256" s="12"/>
      <c r="U256" s="12"/>
      <c r="V256" s="12"/>
      <c r="W256" s="12"/>
      <c r="X256" s="12"/>
      <c r="Y256" s="12"/>
      <c r="Z256" s="12"/>
      <c r="AA256" s="12"/>
      <c r="AB256" s="12" t="s">
        <v>78</v>
      </c>
      <c r="AC256" s="12" t="s">
        <v>3</v>
      </c>
      <c r="AD256" s="12" t="s">
        <v>16</v>
      </c>
      <c r="AE256" s="12" t="s">
        <v>65</v>
      </c>
      <c r="AF256" s="12" t="s">
        <v>216</v>
      </c>
      <c r="AG256" s="12"/>
      <c r="AH256" s="12">
        <v>0</v>
      </c>
      <c r="AI256" s="12"/>
      <c r="AJ256" s="12">
        <v>20</v>
      </c>
      <c r="AK256" s="12"/>
      <c r="AL256" s="12"/>
      <c r="AM256" s="12">
        <v>10</v>
      </c>
      <c r="AN256" s="12"/>
      <c r="AO256" s="12"/>
      <c r="AP256" s="37">
        <v>20</v>
      </c>
      <c r="AQ256" s="46">
        <v>0</v>
      </c>
      <c r="AR256" s="45">
        <v>0</v>
      </c>
      <c r="AS256" s="15">
        <v>2</v>
      </c>
      <c r="AT256" s="15">
        <v>2</v>
      </c>
      <c r="AU256" s="15">
        <v>3</v>
      </c>
      <c r="AV256" s="15">
        <v>3</v>
      </c>
      <c r="AW256" s="15">
        <v>5</v>
      </c>
      <c r="AX256" s="15">
        <v>1</v>
      </c>
      <c r="AY256" s="15">
        <v>1</v>
      </c>
      <c r="AZ256" s="15">
        <v>1</v>
      </c>
      <c r="BA256" s="15">
        <v>1</v>
      </c>
      <c r="BB256" s="15">
        <v>1</v>
      </c>
    </row>
    <row r="257" spans="1:54" ht="84.75" customHeight="1" x14ac:dyDescent="0.25">
      <c r="A257" s="15" t="s">
        <v>12</v>
      </c>
      <c r="B257" s="15" t="s">
        <v>153</v>
      </c>
      <c r="C257" s="15" t="s">
        <v>10</v>
      </c>
      <c r="D257" s="15" t="s">
        <v>215</v>
      </c>
      <c r="E257" s="15" t="s">
        <v>214</v>
      </c>
      <c r="F257" s="12" t="s">
        <v>47</v>
      </c>
      <c r="G257" s="12" t="s">
        <v>61</v>
      </c>
      <c r="H257" s="12" t="s">
        <v>60</v>
      </c>
      <c r="I257" s="12" t="s">
        <v>44</v>
      </c>
      <c r="J257" s="12" t="s">
        <v>213</v>
      </c>
      <c r="K257" s="12">
        <v>173</v>
      </c>
      <c r="L257" s="12" t="s">
        <v>212</v>
      </c>
      <c r="M257" s="12" t="s">
        <v>40</v>
      </c>
      <c r="N257" s="12" t="s">
        <v>39</v>
      </c>
      <c r="O257" s="12">
        <v>3950</v>
      </c>
      <c r="P257" s="12"/>
      <c r="Q257" s="12"/>
      <c r="R257" s="12"/>
      <c r="S257" s="12"/>
      <c r="T257" s="12"/>
      <c r="U257" s="12"/>
      <c r="V257" s="12"/>
      <c r="W257" s="12"/>
      <c r="X257" s="12"/>
      <c r="Y257" s="12"/>
      <c r="Z257" s="12"/>
      <c r="AA257" s="12"/>
      <c r="AB257" s="12" t="s">
        <v>78</v>
      </c>
      <c r="AC257" s="12" t="s">
        <v>3</v>
      </c>
      <c r="AD257" s="12" t="s">
        <v>16</v>
      </c>
      <c r="AE257" s="12" t="s">
        <v>65</v>
      </c>
      <c r="AF257" s="12" t="s">
        <v>211</v>
      </c>
      <c r="AG257" s="12"/>
      <c r="AH257" s="12">
        <v>0</v>
      </c>
      <c r="AI257" s="12"/>
      <c r="AJ257" s="12">
        <v>60</v>
      </c>
      <c r="AK257" s="12"/>
      <c r="AL257" s="12"/>
      <c r="AM257" s="12">
        <v>60</v>
      </c>
      <c r="AN257" s="12"/>
      <c r="AO257" s="12"/>
      <c r="AP257" s="37">
        <v>60</v>
      </c>
      <c r="AQ257" s="46"/>
      <c r="AR257" s="45"/>
      <c r="AS257" s="15">
        <v>40</v>
      </c>
      <c r="AT257" s="15"/>
      <c r="AU257" s="15"/>
      <c r="AV257" s="15">
        <v>40</v>
      </c>
      <c r="AW257" s="15"/>
      <c r="AX257" s="15"/>
      <c r="AY257" s="15">
        <v>60</v>
      </c>
      <c r="AZ257" s="15"/>
      <c r="BA257" s="15"/>
      <c r="BB257" s="15">
        <v>60</v>
      </c>
    </row>
    <row r="258" spans="1:54" ht="84.75" customHeight="1" x14ac:dyDescent="0.25">
      <c r="A258" s="13" t="s">
        <v>12</v>
      </c>
      <c r="B258" s="13" t="s">
        <v>11</v>
      </c>
      <c r="C258" s="13" t="s">
        <v>10</v>
      </c>
      <c r="D258" s="13" t="s">
        <v>9</v>
      </c>
      <c r="E258" s="13" t="s">
        <v>9</v>
      </c>
      <c r="F258" s="13" t="s">
        <v>47</v>
      </c>
      <c r="G258" s="13" t="s">
        <v>61</v>
      </c>
      <c r="H258" s="13" t="s">
        <v>60</v>
      </c>
      <c r="I258" s="13" t="s">
        <v>59</v>
      </c>
      <c r="J258" s="13" t="s">
        <v>58</v>
      </c>
      <c r="K258" s="15">
        <v>137</v>
      </c>
      <c r="L258" s="13" t="s">
        <v>210</v>
      </c>
      <c r="M258" s="12" t="s">
        <v>40</v>
      </c>
      <c r="N258" s="12" t="s">
        <v>39</v>
      </c>
      <c r="O258" s="12"/>
      <c r="P258" s="12"/>
      <c r="Q258" s="12"/>
      <c r="R258" s="12"/>
      <c r="S258" s="12"/>
      <c r="T258" s="12"/>
      <c r="U258" s="12"/>
      <c r="V258" s="12"/>
      <c r="W258" s="12"/>
      <c r="X258" s="12"/>
      <c r="Y258" s="12"/>
      <c r="Z258" s="12"/>
      <c r="AA258" s="12" t="s">
        <v>39</v>
      </c>
      <c r="AB258" s="12" t="s">
        <v>4</v>
      </c>
      <c r="AC258" s="12" t="s">
        <v>3</v>
      </c>
      <c r="AD258" s="12" t="s">
        <v>16</v>
      </c>
      <c r="AE258" s="12" t="s">
        <v>65</v>
      </c>
      <c r="AF258" s="13" t="s">
        <v>209</v>
      </c>
      <c r="AG258" s="13" t="s">
        <v>208</v>
      </c>
      <c r="AH258" s="12">
        <v>0</v>
      </c>
      <c r="AI258" s="12">
        <v>100</v>
      </c>
      <c r="AJ258" s="12">
        <v>100</v>
      </c>
      <c r="AK258" s="12">
        <v>100</v>
      </c>
      <c r="AL258" s="12">
        <v>100</v>
      </c>
      <c r="AM258" s="12">
        <v>100</v>
      </c>
      <c r="AN258" s="12"/>
      <c r="AO258" s="12"/>
      <c r="AP258" s="12">
        <v>100</v>
      </c>
      <c r="AQ258" s="13"/>
      <c r="AR258" s="20"/>
      <c r="AS258" s="12">
        <v>30</v>
      </c>
      <c r="AT258" s="13"/>
      <c r="AU258" s="13"/>
      <c r="AV258" s="12">
        <v>5</v>
      </c>
      <c r="AW258" s="12"/>
      <c r="AX258" s="12"/>
      <c r="AY258" s="12">
        <v>25</v>
      </c>
      <c r="AZ258" s="12"/>
      <c r="BA258" s="12"/>
      <c r="BB258" s="12">
        <v>40</v>
      </c>
    </row>
    <row r="259" spans="1:54" ht="84.75" customHeight="1" x14ac:dyDescent="0.25">
      <c r="A259" s="13" t="s">
        <v>12</v>
      </c>
      <c r="B259" s="13" t="s">
        <v>153</v>
      </c>
      <c r="C259" s="13" t="s">
        <v>10</v>
      </c>
      <c r="D259" s="13" t="s">
        <v>9</v>
      </c>
      <c r="E259" s="13" t="s">
        <v>152</v>
      </c>
      <c r="F259" s="13" t="s">
        <v>47</v>
      </c>
      <c r="G259" s="13" t="s">
        <v>61</v>
      </c>
      <c r="H259" s="13" t="s">
        <v>60</v>
      </c>
      <c r="I259" s="13" t="s">
        <v>59</v>
      </c>
      <c r="J259" s="13" t="s">
        <v>58</v>
      </c>
      <c r="K259" s="15">
        <v>133</v>
      </c>
      <c r="L259" s="13" t="s">
        <v>207</v>
      </c>
      <c r="M259" s="12" t="s">
        <v>40</v>
      </c>
      <c r="N259" s="12" t="s">
        <v>39</v>
      </c>
      <c r="O259" s="12"/>
      <c r="P259" s="12"/>
      <c r="Q259" s="12"/>
      <c r="R259" s="12"/>
      <c r="S259" s="12"/>
      <c r="T259" s="12"/>
      <c r="U259" s="12"/>
      <c r="V259" s="12"/>
      <c r="W259" s="12"/>
      <c r="X259" s="12"/>
      <c r="Y259" s="12"/>
      <c r="Z259" s="12"/>
      <c r="AA259" s="12" t="s">
        <v>39</v>
      </c>
      <c r="AB259" s="12" t="s">
        <v>74</v>
      </c>
      <c r="AC259" s="12" t="s">
        <v>3</v>
      </c>
      <c r="AD259" s="12" t="s">
        <v>146</v>
      </c>
      <c r="AE259" s="12" t="s">
        <v>65</v>
      </c>
      <c r="AF259" s="13" t="s">
        <v>142</v>
      </c>
      <c r="AG259" s="13" t="s">
        <v>141</v>
      </c>
      <c r="AH259" s="12">
        <v>0</v>
      </c>
      <c r="AI259" s="12">
        <v>0</v>
      </c>
      <c r="AJ259" s="12">
        <v>100</v>
      </c>
      <c r="AK259" s="12"/>
      <c r="AL259" s="12"/>
      <c r="AM259" s="12">
        <v>100</v>
      </c>
      <c r="AN259" s="12"/>
      <c r="AO259" s="12"/>
      <c r="AP259" s="12">
        <v>100</v>
      </c>
      <c r="AQ259" s="13"/>
      <c r="AR259" s="20"/>
      <c r="AS259" s="12">
        <v>10</v>
      </c>
      <c r="AT259" s="13"/>
      <c r="AU259" s="13"/>
      <c r="AV259" s="12">
        <v>30</v>
      </c>
      <c r="AW259" s="12"/>
      <c r="AX259" s="12"/>
      <c r="AY259" s="12">
        <v>50</v>
      </c>
      <c r="AZ259" s="12"/>
      <c r="BA259" s="12"/>
      <c r="BB259" s="12">
        <v>10</v>
      </c>
    </row>
    <row r="260" spans="1:54" ht="84.75" customHeight="1" x14ac:dyDescent="0.25">
      <c r="A260" s="13" t="s">
        <v>12</v>
      </c>
      <c r="B260" s="13" t="s">
        <v>11</v>
      </c>
      <c r="C260" s="13" t="s">
        <v>10</v>
      </c>
      <c r="D260" s="13" t="s">
        <v>9</v>
      </c>
      <c r="E260" s="13" t="s">
        <v>9</v>
      </c>
      <c r="F260" s="13" t="s">
        <v>47</v>
      </c>
      <c r="G260" s="13" t="s">
        <v>61</v>
      </c>
      <c r="H260" s="13" t="s">
        <v>60</v>
      </c>
      <c r="I260" s="13" t="s">
        <v>59</v>
      </c>
      <c r="J260" s="13" t="s">
        <v>59</v>
      </c>
      <c r="K260" s="15">
        <v>134</v>
      </c>
      <c r="L260" s="13" t="s">
        <v>206</v>
      </c>
      <c r="M260" s="12" t="s">
        <v>40</v>
      </c>
      <c r="N260" s="12" t="s">
        <v>39</v>
      </c>
      <c r="O260" s="12"/>
      <c r="P260" s="12"/>
      <c r="Q260" s="12"/>
      <c r="R260" s="12"/>
      <c r="S260" s="12"/>
      <c r="T260" s="12"/>
      <c r="U260" s="12"/>
      <c r="V260" s="12"/>
      <c r="W260" s="12"/>
      <c r="X260" s="12"/>
      <c r="Y260" s="12"/>
      <c r="Z260" s="12"/>
      <c r="AA260" s="12"/>
      <c r="AB260" s="12" t="s">
        <v>28</v>
      </c>
      <c r="AC260" s="12" t="s">
        <v>3</v>
      </c>
      <c r="AD260" s="12" t="s">
        <v>16</v>
      </c>
      <c r="AE260" s="12" t="s">
        <v>1</v>
      </c>
      <c r="AF260" s="13" t="s">
        <v>205</v>
      </c>
      <c r="AG260" s="13" t="s">
        <v>204</v>
      </c>
      <c r="AH260" s="12" t="s">
        <v>62</v>
      </c>
      <c r="AI260" s="12">
        <v>16</v>
      </c>
      <c r="AJ260" s="12">
        <v>30</v>
      </c>
      <c r="AK260" s="12">
        <v>60</v>
      </c>
      <c r="AL260" s="12"/>
      <c r="AM260" s="12">
        <v>60</v>
      </c>
      <c r="AN260" s="12">
        <v>16</v>
      </c>
      <c r="AO260" s="12"/>
      <c r="AP260" s="15">
        <v>30</v>
      </c>
      <c r="AQ260" s="13"/>
      <c r="AR260" s="20"/>
      <c r="AS260" s="12">
        <v>7</v>
      </c>
      <c r="AT260" s="13"/>
      <c r="AU260" s="13"/>
      <c r="AV260" s="12">
        <v>7</v>
      </c>
      <c r="AW260" s="12"/>
      <c r="AX260" s="12"/>
      <c r="AY260" s="12">
        <v>8</v>
      </c>
      <c r="AZ260" s="12"/>
      <c r="BA260" s="12"/>
      <c r="BB260" s="12">
        <v>8</v>
      </c>
    </row>
    <row r="261" spans="1:54" ht="84.75" customHeight="1" x14ac:dyDescent="0.25">
      <c r="A261" s="13" t="s">
        <v>12</v>
      </c>
      <c r="B261" s="13" t="s">
        <v>11</v>
      </c>
      <c r="C261" s="13" t="s">
        <v>10</v>
      </c>
      <c r="D261" s="13" t="s">
        <v>9</v>
      </c>
      <c r="E261" s="13" t="s">
        <v>9</v>
      </c>
      <c r="F261" s="13" t="s">
        <v>47</v>
      </c>
      <c r="G261" s="13" t="s">
        <v>61</v>
      </c>
      <c r="H261" s="13" t="s">
        <v>60</v>
      </c>
      <c r="I261" s="13" t="s">
        <v>159</v>
      </c>
      <c r="J261" s="13" t="s">
        <v>158</v>
      </c>
      <c r="K261" s="15">
        <v>150</v>
      </c>
      <c r="L261" s="13" t="s">
        <v>203</v>
      </c>
      <c r="M261" s="12" t="s">
        <v>125</v>
      </c>
      <c r="N261" s="12" t="s">
        <v>117</v>
      </c>
      <c r="O261" s="12"/>
      <c r="P261" s="12" t="s">
        <v>39</v>
      </c>
      <c r="Q261" s="12" t="s">
        <v>124</v>
      </c>
      <c r="R261" s="12" t="s">
        <v>39</v>
      </c>
      <c r="S261" s="12" t="s">
        <v>39</v>
      </c>
      <c r="T261" s="12" t="s">
        <v>39</v>
      </c>
      <c r="U261" s="12" t="s">
        <v>39</v>
      </c>
      <c r="V261" s="12"/>
      <c r="W261" s="12"/>
      <c r="X261" s="12"/>
      <c r="Y261" s="12"/>
      <c r="Z261" s="12"/>
      <c r="AA261" s="12"/>
      <c r="AB261" s="12" t="s">
        <v>78</v>
      </c>
      <c r="AC261" s="12" t="s">
        <v>17</v>
      </c>
      <c r="AD261" s="12" t="s">
        <v>16</v>
      </c>
      <c r="AE261" s="12" t="s">
        <v>65</v>
      </c>
      <c r="AF261" s="13" t="s">
        <v>202</v>
      </c>
      <c r="AG261" s="13" t="s">
        <v>198</v>
      </c>
      <c r="AH261" s="12">
        <v>52.8</v>
      </c>
      <c r="AI261" s="12">
        <v>54.6</v>
      </c>
      <c r="AJ261" s="12">
        <v>56.4</v>
      </c>
      <c r="AK261" s="12">
        <v>58.2</v>
      </c>
      <c r="AL261" s="12">
        <v>60</v>
      </c>
      <c r="AM261" s="12">
        <v>60</v>
      </c>
      <c r="AN261" s="12">
        <v>54.6</v>
      </c>
      <c r="AO261" s="12"/>
      <c r="AP261" s="12">
        <v>56.4</v>
      </c>
      <c r="AQ261" s="13"/>
      <c r="AR261" s="20"/>
      <c r="AS261" s="12"/>
      <c r="AT261" s="13"/>
      <c r="AU261" s="13"/>
      <c r="AV261" s="13"/>
      <c r="AW261" s="13"/>
      <c r="AX261" s="13"/>
      <c r="AY261" s="13"/>
      <c r="AZ261" s="13"/>
      <c r="BA261" s="13"/>
      <c r="BB261" s="12">
        <v>56.4</v>
      </c>
    </row>
    <row r="262" spans="1:54" ht="84.75" customHeight="1" x14ac:dyDescent="0.25">
      <c r="A262" s="13" t="s">
        <v>12</v>
      </c>
      <c r="B262" s="13" t="s">
        <v>11</v>
      </c>
      <c r="C262" s="13" t="s">
        <v>10</v>
      </c>
      <c r="D262" s="13" t="s">
        <v>9</v>
      </c>
      <c r="E262" s="13" t="s">
        <v>9</v>
      </c>
      <c r="F262" s="13" t="s">
        <v>47</v>
      </c>
      <c r="G262" s="13" t="s">
        <v>61</v>
      </c>
      <c r="H262" s="13" t="s">
        <v>60</v>
      </c>
      <c r="I262" s="13" t="s">
        <v>159</v>
      </c>
      <c r="J262" s="13" t="s">
        <v>158</v>
      </c>
      <c r="K262" s="15">
        <v>151</v>
      </c>
      <c r="L262" s="13" t="s">
        <v>201</v>
      </c>
      <c r="M262" s="12" t="s">
        <v>125</v>
      </c>
      <c r="N262" s="12" t="s">
        <v>117</v>
      </c>
      <c r="O262" s="12"/>
      <c r="P262" s="12"/>
      <c r="Q262" s="12"/>
      <c r="R262" s="12"/>
      <c r="S262" s="12"/>
      <c r="T262" s="12"/>
      <c r="U262" s="12"/>
      <c r="V262" s="12"/>
      <c r="W262" s="12"/>
      <c r="X262" s="12"/>
      <c r="Y262" s="12"/>
      <c r="Z262" s="12"/>
      <c r="AA262" s="12"/>
      <c r="AB262" s="12" t="s">
        <v>78</v>
      </c>
      <c r="AC262" s="12" t="s">
        <v>17</v>
      </c>
      <c r="AD262" s="12" t="s">
        <v>200</v>
      </c>
      <c r="AE262" s="12" t="s">
        <v>65</v>
      </c>
      <c r="AF262" s="13" t="s">
        <v>199</v>
      </c>
      <c r="AG262" s="13" t="s">
        <v>198</v>
      </c>
      <c r="AH262" s="12">
        <v>9</v>
      </c>
      <c r="AI262" s="12">
        <v>8.6999999999999993</v>
      </c>
      <c r="AJ262" s="12">
        <v>8.4</v>
      </c>
      <c r="AK262" s="12">
        <v>8.1</v>
      </c>
      <c r="AL262" s="12">
        <v>7.8</v>
      </c>
      <c r="AM262" s="12">
        <v>7.8</v>
      </c>
      <c r="AN262" s="12">
        <v>8.6999999999999993</v>
      </c>
      <c r="AO262" s="12"/>
      <c r="AP262" s="12">
        <v>8.4</v>
      </c>
      <c r="AQ262" s="13"/>
      <c r="AR262" s="20"/>
      <c r="AS262" s="12"/>
      <c r="AT262" s="13"/>
      <c r="AU262" s="13"/>
      <c r="AV262" s="13"/>
      <c r="AW262" s="13"/>
      <c r="AX262" s="13"/>
      <c r="AY262" s="13"/>
      <c r="AZ262" s="13"/>
      <c r="BA262" s="13"/>
      <c r="BB262" s="12">
        <v>8.4</v>
      </c>
    </row>
    <row r="263" spans="1:54" ht="84.75" customHeight="1" x14ac:dyDescent="0.25">
      <c r="A263" s="13" t="s">
        <v>12</v>
      </c>
      <c r="B263" s="13" t="s">
        <v>11</v>
      </c>
      <c r="C263" s="13" t="s">
        <v>10</v>
      </c>
      <c r="D263" s="13" t="s">
        <v>9</v>
      </c>
      <c r="E263" s="13" t="s">
        <v>8</v>
      </c>
      <c r="F263" s="13" t="s">
        <v>47</v>
      </c>
      <c r="G263" s="13" t="s">
        <v>61</v>
      </c>
      <c r="H263" s="13" t="s">
        <v>60</v>
      </c>
      <c r="I263" s="13" t="s">
        <v>159</v>
      </c>
      <c r="J263" s="13" t="s">
        <v>158</v>
      </c>
      <c r="K263" s="15">
        <v>152</v>
      </c>
      <c r="L263" s="13" t="s">
        <v>197</v>
      </c>
      <c r="M263" s="12" t="s">
        <v>56</v>
      </c>
      <c r="N263" s="12" t="s">
        <v>39</v>
      </c>
      <c r="O263" s="12">
        <v>3914</v>
      </c>
      <c r="P263" s="12" t="s">
        <v>39</v>
      </c>
      <c r="Q263" s="12" t="s">
        <v>111</v>
      </c>
      <c r="R263" s="12" t="s">
        <v>39</v>
      </c>
      <c r="S263" s="12"/>
      <c r="T263" s="12" t="s">
        <v>39</v>
      </c>
      <c r="U263" s="12" t="s">
        <v>39</v>
      </c>
      <c r="V263" s="12"/>
      <c r="W263" s="12"/>
      <c r="X263" s="12"/>
      <c r="Y263" s="12"/>
      <c r="Z263" s="12"/>
      <c r="AA263" s="12"/>
      <c r="AB263" s="12" t="s">
        <v>28</v>
      </c>
      <c r="AC263" s="12" t="s">
        <v>21</v>
      </c>
      <c r="AD263" s="12" t="s">
        <v>25</v>
      </c>
      <c r="AE263" s="12" t="s">
        <v>1</v>
      </c>
      <c r="AF263" s="13" t="s">
        <v>196</v>
      </c>
      <c r="AG263" s="13" t="s">
        <v>184</v>
      </c>
      <c r="AH263" s="12">
        <v>0</v>
      </c>
      <c r="AI263" s="12">
        <v>80000</v>
      </c>
      <c r="AJ263" s="12">
        <v>80000</v>
      </c>
      <c r="AK263" s="12">
        <v>80000</v>
      </c>
      <c r="AL263" s="12">
        <v>80000</v>
      </c>
      <c r="AM263" s="12">
        <v>320000</v>
      </c>
      <c r="AN263" s="12">
        <v>75131</v>
      </c>
      <c r="AO263" s="12" t="e">
        <f>[2]!TablaPAIIndicadores[[#This Row],[Meta 2019]]-[2]!TablaPAIIndicadores[[#This Row],[Avance 2019]]</f>
        <v>#REF!</v>
      </c>
      <c r="AP263" s="12">
        <f>80000+4869</f>
        <v>84869</v>
      </c>
      <c r="AQ263" s="13"/>
      <c r="AR263" s="20"/>
      <c r="AS263" s="12"/>
      <c r="AT263" s="13"/>
      <c r="AU263" s="13"/>
      <c r="AV263" s="12">
        <v>42434</v>
      </c>
      <c r="AW263" s="13"/>
      <c r="AX263" s="13"/>
      <c r="AY263" s="13"/>
      <c r="AZ263" s="13"/>
      <c r="BA263" s="13"/>
      <c r="BB263" s="12">
        <v>42435</v>
      </c>
    </row>
    <row r="264" spans="1:54" ht="84.75" customHeight="1" x14ac:dyDescent="0.25">
      <c r="A264" s="13" t="s">
        <v>12</v>
      </c>
      <c r="B264" s="13" t="s">
        <v>11</v>
      </c>
      <c r="C264" s="13" t="s">
        <v>10</v>
      </c>
      <c r="D264" s="13" t="s">
        <v>9</v>
      </c>
      <c r="E264" s="13" t="s">
        <v>8</v>
      </c>
      <c r="F264" s="13" t="s">
        <v>47</v>
      </c>
      <c r="G264" s="13" t="s">
        <v>61</v>
      </c>
      <c r="H264" s="13" t="s">
        <v>60</v>
      </c>
      <c r="I264" s="13" t="s">
        <v>159</v>
      </c>
      <c r="J264" s="13" t="s">
        <v>158</v>
      </c>
      <c r="K264" s="15">
        <v>153</v>
      </c>
      <c r="L264" s="13" t="s">
        <v>195</v>
      </c>
      <c r="M264" s="12" t="s">
        <v>125</v>
      </c>
      <c r="N264" s="12" t="s">
        <v>39</v>
      </c>
      <c r="O264" s="12">
        <v>3914</v>
      </c>
      <c r="P264" s="12" t="s">
        <v>39</v>
      </c>
      <c r="Q264" s="12" t="s">
        <v>111</v>
      </c>
      <c r="R264" s="12" t="s">
        <v>39</v>
      </c>
      <c r="S264" s="12"/>
      <c r="T264" s="12" t="s">
        <v>39</v>
      </c>
      <c r="U264" s="12" t="s">
        <v>39</v>
      </c>
      <c r="V264" s="12"/>
      <c r="W264" s="12"/>
      <c r="X264" s="12"/>
      <c r="Y264" s="12"/>
      <c r="Z264" s="12"/>
      <c r="AA264" s="12"/>
      <c r="AB264" s="12" t="s">
        <v>28</v>
      </c>
      <c r="AC264" s="12" t="s">
        <v>21</v>
      </c>
      <c r="AD264" s="12" t="s">
        <v>25</v>
      </c>
      <c r="AE264" s="12" t="s">
        <v>1</v>
      </c>
      <c r="AF264" s="13" t="s">
        <v>194</v>
      </c>
      <c r="AG264" s="13" t="s">
        <v>184</v>
      </c>
      <c r="AH264" s="12">
        <v>0</v>
      </c>
      <c r="AI264" s="12">
        <v>4000</v>
      </c>
      <c r="AJ264" s="12">
        <v>4000</v>
      </c>
      <c r="AK264" s="12">
        <v>4000</v>
      </c>
      <c r="AL264" s="12">
        <v>4000</v>
      </c>
      <c r="AM264" s="12" t="e">
        <f>+[2]!TablaPAIIndicadores[[#This Row],[Meta 2019]]+[2]!TablaPAIIndicadores[[#This Row],[Meta 2020]]+[2]!TablaPAIIndicadores[[#This Row],[Meta 2021]]+[2]!TablaPAIIndicadores[[#This Row],[Meta 2022]]</f>
        <v>#REF!</v>
      </c>
      <c r="AN264" s="12">
        <v>3666</v>
      </c>
      <c r="AO264" s="12" t="e">
        <f>[2]!TablaPAIIndicadores[[#This Row],[Meta 2019]]-[2]!TablaPAIIndicadores[[#This Row],[Avance 2019]]</f>
        <v>#REF!</v>
      </c>
      <c r="AP264" s="12">
        <f>4000+334</f>
        <v>4334</v>
      </c>
      <c r="AQ264" s="13"/>
      <c r="AR264" s="20"/>
      <c r="AS264" s="12"/>
      <c r="AT264" s="13"/>
      <c r="AU264" s="13"/>
      <c r="AV264" s="12">
        <v>2167</v>
      </c>
      <c r="AW264" s="13"/>
      <c r="AX264" s="13"/>
      <c r="AY264" s="13"/>
      <c r="AZ264" s="13"/>
      <c r="BA264" s="13"/>
      <c r="BB264" s="12">
        <v>2167</v>
      </c>
    </row>
    <row r="265" spans="1:54" ht="84.75" customHeight="1" x14ac:dyDescent="0.25">
      <c r="A265" s="13" t="s">
        <v>12</v>
      </c>
      <c r="B265" s="13" t="s">
        <v>11</v>
      </c>
      <c r="C265" s="13" t="s">
        <v>10</v>
      </c>
      <c r="D265" s="13" t="s">
        <v>9</v>
      </c>
      <c r="E265" s="13" t="s">
        <v>8</v>
      </c>
      <c r="F265" s="13" t="s">
        <v>47</v>
      </c>
      <c r="G265" s="13" t="s">
        <v>61</v>
      </c>
      <c r="H265" s="13" t="s">
        <v>107</v>
      </c>
      <c r="I265" s="13" t="s">
        <v>106</v>
      </c>
      <c r="J265" s="13" t="s">
        <v>113</v>
      </c>
      <c r="K265" s="15">
        <v>158</v>
      </c>
      <c r="L265" s="13" t="s">
        <v>193</v>
      </c>
      <c r="M265" s="12" t="s">
        <v>104</v>
      </c>
      <c r="N265" s="12"/>
      <c r="O265" s="12"/>
      <c r="P265" s="12" t="s">
        <v>39</v>
      </c>
      <c r="Q265" s="12" t="s">
        <v>111</v>
      </c>
      <c r="R265" s="12" t="s">
        <v>39</v>
      </c>
      <c r="S265" s="12" t="s">
        <v>39</v>
      </c>
      <c r="T265" s="12" t="s">
        <v>39</v>
      </c>
      <c r="U265" s="12" t="s">
        <v>39</v>
      </c>
      <c r="V265" s="12"/>
      <c r="W265" s="12"/>
      <c r="X265" s="12"/>
      <c r="Y265" s="12"/>
      <c r="Z265" s="12"/>
      <c r="AA265" s="12"/>
      <c r="AB265" s="12" t="s">
        <v>28</v>
      </c>
      <c r="AC265" s="12" t="s">
        <v>17</v>
      </c>
      <c r="AD265" s="12" t="s">
        <v>25</v>
      </c>
      <c r="AE265" s="12" t="s">
        <v>1</v>
      </c>
      <c r="AF265" s="13" t="s">
        <v>192</v>
      </c>
      <c r="AG265" s="13" t="s">
        <v>189</v>
      </c>
      <c r="AH265" s="12">
        <v>0</v>
      </c>
      <c r="AI265" s="12">
        <v>200</v>
      </c>
      <c r="AJ265" s="12">
        <v>200</v>
      </c>
      <c r="AK265" s="12">
        <v>200</v>
      </c>
      <c r="AL265" s="12">
        <v>200</v>
      </c>
      <c r="AM265" s="12">
        <v>800</v>
      </c>
      <c r="AN265" s="12">
        <v>200</v>
      </c>
      <c r="AO265" s="12"/>
      <c r="AP265" s="12">
        <v>200</v>
      </c>
      <c r="AQ265" s="13"/>
      <c r="AR265" s="20"/>
      <c r="AS265" s="12"/>
      <c r="AT265" s="13"/>
      <c r="AU265" s="13"/>
      <c r="AV265" s="13"/>
      <c r="AW265" s="13"/>
      <c r="AX265" s="13"/>
      <c r="AY265" s="13"/>
      <c r="AZ265" s="13"/>
      <c r="BA265" s="13"/>
      <c r="BB265" s="12">
        <v>200</v>
      </c>
    </row>
    <row r="266" spans="1:54" ht="84.75" customHeight="1" x14ac:dyDescent="0.25">
      <c r="A266" s="13" t="s">
        <v>12</v>
      </c>
      <c r="B266" s="13" t="s">
        <v>11</v>
      </c>
      <c r="C266" s="13" t="s">
        <v>10</v>
      </c>
      <c r="D266" s="13" t="s">
        <v>9</v>
      </c>
      <c r="E266" s="13" t="s">
        <v>8</v>
      </c>
      <c r="F266" s="13" t="s">
        <v>47</v>
      </c>
      <c r="G266" s="13" t="s">
        <v>61</v>
      </c>
      <c r="H266" s="13" t="s">
        <v>107</v>
      </c>
      <c r="I266" s="13" t="s">
        <v>106</v>
      </c>
      <c r="J266" s="13" t="s">
        <v>113</v>
      </c>
      <c r="K266" s="15">
        <v>159</v>
      </c>
      <c r="L266" s="13" t="s">
        <v>191</v>
      </c>
      <c r="M266" s="12" t="s">
        <v>104</v>
      </c>
      <c r="N266" s="12"/>
      <c r="O266" s="12"/>
      <c r="P266" s="12" t="s">
        <v>39</v>
      </c>
      <c r="Q266" s="12" t="s">
        <v>111</v>
      </c>
      <c r="R266" s="12" t="s">
        <v>39</v>
      </c>
      <c r="S266" s="12" t="s">
        <v>39</v>
      </c>
      <c r="T266" s="12" t="s">
        <v>39</v>
      </c>
      <c r="U266" s="12" t="s">
        <v>39</v>
      </c>
      <c r="V266" s="12"/>
      <c r="W266" s="12"/>
      <c r="X266" s="12"/>
      <c r="Y266" s="12"/>
      <c r="Z266" s="12"/>
      <c r="AA266" s="12"/>
      <c r="AB266" s="12" t="s">
        <v>28</v>
      </c>
      <c r="AC266" s="12" t="s">
        <v>17</v>
      </c>
      <c r="AD266" s="12" t="s">
        <v>25</v>
      </c>
      <c r="AE266" s="12" t="s">
        <v>1</v>
      </c>
      <c r="AF266" s="13" t="s">
        <v>190</v>
      </c>
      <c r="AG266" s="13" t="s">
        <v>189</v>
      </c>
      <c r="AH266" s="12">
        <v>0</v>
      </c>
      <c r="AI266" s="12">
        <v>350</v>
      </c>
      <c r="AJ266" s="12">
        <v>350</v>
      </c>
      <c r="AK266" s="12">
        <v>350</v>
      </c>
      <c r="AL266" s="12">
        <v>350</v>
      </c>
      <c r="AM266" s="12">
        <v>1400</v>
      </c>
      <c r="AN266" s="12">
        <v>350</v>
      </c>
      <c r="AO266" s="12"/>
      <c r="AP266" s="12">
        <v>350</v>
      </c>
      <c r="AQ266" s="13"/>
      <c r="AR266" s="20"/>
      <c r="AS266" s="12"/>
      <c r="AT266" s="13"/>
      <c r="AU266" s="13"/>
      <c r="AV266" s="13"/>
      <c r="AW266" s="13"/>
      <c r="AX266" s="13"/>
      <c r="AY266" s="13"/>
      <c r="AZ266" s="13"/>
      <c r="BA266" s="13"/>
      <c r="BB266" s="12">
        <v>350</v>
      </c>
    </row>
    <row r="267" spans="1:54" ht="84.75" customHeight="1" x14ac:dyDescent="0.25">
      <c r="A267" s="13" t="s">
        <v>12</v>
      </c>
      <c r="B267" s="13" t="s">
        <v>11</v>
      </c>
      <c r="C267" s="13" t="s">
        <v>10</v>
      </c>
      <c r="D267" s="13" t="s">
        <v>9</v>
      </c>
      <c r="E267" s="13" t="s">
        <v>8</v>
      </c>
      <c r="F267" s="13" t="s">
        <v>47</v>
      </c>
      <c r="G267" s="13" t="s">
        <v>61</v>
      </c>
      <c r="H267" s="13" t="s">
        <v>60</v>
      </c>
      <c r="I267" s="13" t="s">
        <v>159</v>
      </c>
      <c r="J267" s="13" t="s">
        <v>158</v>
      </c>
      <c r="K267" s="15">
        <v>160</v>
      </c>
      <c r="L267" s="13" t="s">
        <v>188</v>
      </c>
      <c r="M267" s="12" t="s">
        <v>104</v>
      </c>
      <c r="N267" s="12"/>
      <c r="O267" s="12">
        <v>3914</v>
      </c>
      <c r="P267" s="12" t="s">
        <v>39</v>
      </c>
      <c r="Q267" s="12" t="s">
        <v>111</v>
      </c>
      <c r="R267" s="12" t="s">
        <v>39</v>
      </c>
      <c r="S267" s="12" t="s">
        <v>39</v>
      </c>
      <c r="T267" s="12" t="s">
        <v>39</v>
      </c>
      <c r="U267" s="12" t="s">
        <v>39</v>
      </c>
      <c r="V267" s="12"/>
      <c r="W267" s="12"/>
      <c r="X267" s="12"/>
      <c r="Y267" s="12"/>
      <c r="Z267" s="12"/>
      <c r="AA267" s="12"/>
      <c r="AB267" s="12" t="s">
        <v>28</v>
      </c>
      <c r="AC267" s="12" t="s">
        <v>17</v>
      </c>
      <c r="AD267" s="12" t="s">
        <v>25</v>
      </c>
      <c r="AE267" s="12" t="s">
        <v>1</v>
      </c>
      <c r="AF267" s="13" t="s">
        <v>187</v>
      </c>
      <c r="AG267" s="13" t="s">
        <v>184</v>
      </c>
      <c r="AH267" s="12" t="s">
        <v>114</v>
      </c>
      <c r="AI267" s="12">
        <v>12000</v>
      </c>
      <c r="AJ267" s="12">
        <v>10000</v>
      </c>
      <c r="AK267" s="12">
        <v>10000</v>
      </c>
      <c r="AL267" s="12">
        <v>8000</v>
      </c>
      <c r="AM267" s="12">
        <v>40000</v>
      </c>
      <c r="AN267" s="12">
        <v>12000</v>
      </c>
      <c r="AO267" s="12"/>
      <c r="AP267" s="12">
        <v>10000</v>
      </c>
      <c r="AQ267" s="13"/>
      <c r="AR267" s="20"/>
      <c r="AS267" s="12"/>
      <c r="AT267" s="13"/>
      <c r="AU267" s="13"/>
      <c r="AV267" s="13"/>
      <c r="AW267" s="13"/>
      <c r="AX267" s="13"/>
      <c r="AY267" s="13"/>
      <c r="AZ267" s="13"/>
      <c r="BA267" s="13"/>
      <c r="BB267" s="12">
        <v>10000</v>
      </c>
    </row>
    <row r="268" spans="1:54" ht="84.75" customHeight="1" x14ac:dyDescent="0.25">
      <c r="A268" s="13" t="s">
        <v>12</v>
      </c>
      <c r="B268" s="13" t="s">
        <v>11</v>
      </c>
      <c r="C268" s="13" t="s">
        <v>10</v>
      </c>
      <c r="D268" s="13" t="s">
        <v>9</v>
      </c>
      <c r="E268" s="13" t="s">
        <v>8</v>
      </c>
      <c r="F268" s="13" t="s">
        <v>47</v>
      </c>
      <c r="G268" s="13" t="s">
        <v>61</v>
      </c>
      <c r="H268" s="13" t="s">
        <v>60</v>
      </c>
      <c r="I268" s="13" t="s">
        <v>159</v>
      </c>
      <c r="J268" s="13" t="s">
        <v>158</v>
      </c>
      <c r="K268" s="15">
        <v>161</v>
      </c>
      <c r="L268" s="13" t="s">
        <v>186</v>
      </c>
      <c r="M268" s="12" t="s">
        <v>104</v>
      </c>
      <c r="N268" s="12"/>
      <c r="O268" s="12">
        <v>3914</v>
      </c>
      <c r="P268" s="12" t="s">
        <v>39</v>
      </c>
      <c r="Q268" s="12" t="s">
        <v>111</v>
      </c>
      <c r="R268" s="12" t="s">
        <v>39</v>
      </c>
      <c r="S268" s="12" t="s">
        <v>39</v>
      </c>
      <c r="T268" s="12" t="s">
        <v>39</v>
      </c>
      <c r="U268" s="12" t="s">
        <v>39</v>
      </c>
      <c r="V268" s="12"/>
      <c r="W268" s="12"/>
      <c r="X268" s="12"/>
      <c r="Y268" s="12"/>
      <c r="Z268" s="12"/>
      <c r="AA268" s="12"/>
      <c r="AB268" s="12" t="s">
        <v>28</v>
      </c>
      <c r="AC268" s="12" t="s">
        <v>17</v>
      </c>
      <c r="AD268" s="12" t="s">
        <v>25</v>
      </c>
      <c r="AE268" s="12" t="s">
        <v>1</v>
      </c>
      <c r="AF268" s="13" t="s">
        <v>185</v>
      </c>
      <c r="AG268" s="13" t="s">
        <v>184</v>
      </c>
      <c r="AH268" s="12" t="s">
        <v>114</v>
      </c>
      <c r="AI268" s="12">
        <v>4000</v>
      </c>
      <c r="AJ268" s="12">
        <v>4000</v>
      </c>
      <c r="AK268" s="12">
        <v>4000</v>
      </c>
      <c r="AL268" s="12">
        <v>4000</v>
      </c>
      <c r="AM268" s="12">
        <v>16000</v>
      </c>
      <c r="AN268" s="12">
        <v>4000</v>
      </c>
      <c r="AO268" s="12"/>
      <c r="AP268" s="12">
        <v>4000</v>
      </c>
      <c r="AQ268" s="13"/>
      <c r="AR268" s="20"/>
      <c r="AS268" s="12"/>
      <c r="AT268" s="13"/>
      <c r="AU268" s="13"/>
      <c r="AV268" s="13"/>
      <c r="AW268" s="13"/>
      <c r="AX268" s="13"/>
      <c r="AY268" s="13"/>
      <c r="AZ268" s="13"/>
      <c r="BA268" s="13"/>
      <c r="BB268" s="12">
        <v>4000</v>
      </c>
    </row>
    <row r="269" spans="1:54" ht="84.75" customHeight="1" x14ac:dyDescent="0.25">
      <c r="A269" s="13" t="s">
        <v>12</v>
      </c>
      <c r="B269" s="13" t="s">
        <v>11</v>
      </c>
      <c r="C269" s="13" t="s">
        <v>10</v>
      </c>
      <c r="D269" s="13" t="s">
        <v>9</v>
      </c>
      <c r="E269" s="13" t="s">
        <v>9</v>
      </c>
      <c r="F269" s="13" t="s">
        <v>47</v>
      </c>
      <c r="G269" s="13" t="s">
        <v>61</v>
      </c>
      <c r="H269" s="13" t="s">
        <v>60</v>
      </c>
      <c r="I269" s="13" t="s">
        <v>183</v>
      </c>
      <c r="J269" s="13" t="s">
        <v>182</v>
      </c>
      <c r="K269" s="15">
        <v>136</v>
      </c>
      <c r="L269" s="13" t="s">
        <v>181</v>
      </c>
      <c r="M269" s="12" t="s">
        <v>66</v>
      </c>
      <c r="N269" s="12"/>
      <c r="O269" s="12">
        <v>3914</v>
      </c>
      <c r="P269" s="12" t="s">
        <v>39</v>
      </c>
      <c r="Q269" s="12" t="s">
        <v>39</v>
      </c>
      <c r="R269" s="12" t="s">
        <v>39</v>
      </c>
      <c r="S269" s="12" t="s">
        <v>39</v>
      </c>
      <c r="T269" s="12" t="s">
        <v>39</v>
      </c>
      <c r="U269" s="12" t="s">
        <v>39</v>
      </c>
      <c r="V269" s="12"/>
      <c r="W269" s="12"/>
      <c r="X269" s="12"/>
      <c r="Y269" s="12"/>
      <c r="Z269" s="12"/>
      <c r="AA269" s="12" t="s">
        <v>39</v>
      </c>
      <c r="AB269" s="12" t="s">
        <v>28</v>
      </c>
      <c r="AC269" s="12" t="s">
        <v>21</v>
      </c>
      <c r="AD269" s="12" t="s">
        <v>25</v>
      </c>
      <c r="AE269" s="12" t="s">
        <v>1</v>
      </c>
      <c r="AF269" s="13" t="s">
        <v>180</v>
      </c>
      <c r="AG269" s="13" t="s">
        <v>162</v>
      </c>
      <c r="AH269" s="12"/>
      <c r="AI269" s="12">
        <v>341582</v>
      </c>
      <c r="AJ269" s="12">
        <v>305214</v>
      </c>
      <c r="AK269" s="12"/>
      <c r="AL269" s="12"/>
      <c r="AM269" s="12">
        <v>373103</v>
      </c>
      <c r="AN269" s="12"/>
      <c r="AO269" s="12"/>
      <c r="AP269" s="15">
        <v>305214</v>
      </c>
      <c r="AQ269" s="13"/>
      <c r="AR269" s="20"/>
      <c r="AS269" s="12"/>
      <c r="AT269" s="13"/>
      <c r="AU269" s="13"/>
      <c r="AV269" s="43">
        <v>167868</v>
      </c>
      <c r="AW269" s="13"/>
      <c r="AX269" s="13"/>
      <c r="AY269" s="13"/>
      <c r="AZ269" s="13"/>
      <c r="BA269" s="13"/>
      <c r="BB269" s="12">
        <v>137346</v>
      </c>
    </row>
    <row r="270" spans="1:54" ht="84.75" customHeight="1" x14ac:dyDescent="0.25">
      <c r="A270" s="13" t="s">
        <v>12</v>
      </c>
      <c r="B270" s="13" t="s">
        <v>11</v>
      </c>
      <c r="C270" s="13" t="s">
        <v>10</v>
      </c>
      <c r="D270" s="13" t="s">
        <v>9</v>
      </c>
      <c r="E270" s="13" t="s">
        <v>8</v>
      </c>
      <c r="F270" s="13" t="s">
        <v>47</v>
      </c>
      <c r="G270" s="13" t="s">
        <v>61</v>
      </c>
      <c r="H270" s="13" t="s">
        <v>60</v>
      </c>
      <c r="I270" s="13" t="s">
        <v>159</v>
      </c>
      <c r="J270" s="13" t="s">
        <v>158</v>
      </c>
      <c r="K270" s="15">
        <v>163</v>
      </c>
      <c r="L270" s="13" t="s">
        <v>179</v>
      </c>
      <c r="M270" s="12" t="s">
        <v>66</v>
      </c>
      <c r="N270" s="12" t="s">
        <v>39</v>
      </c>
      <c r="O270" s="12"/>
      <c r="P270" s="12" t="s">
        <v>176</v>
      </c>
      <c r="Q270" s="12" t="s">
        <v>175</v>
      </c>
      <c r="R270" s="12" t="s">
        <v>39</v>
      </c>
      <c r="S270" s="12"/>
      <c r="T270" s="12" t="s">
        <v>39</v>
      </c>
      <c r="U270" s="12" t="s">
        <v>39</v>
      </c>
      <c r="V270" s="12"/>
      <c r="W270" s="12"/>
      <c r="X270" s="12"/>
      <c r="Y270" s="12"/>
      <c r="Z270" s="12"/>
      <c r="AA270" s="12"/>
      <c r="AB270" s="12" t="s">
        <v>28</v>
      </c>
      <c r="AC270" s="12" t="s">
        <v>17</v>
      </c>
      <c r="AD270" s="12" t="s">
        <v>25</v>
      </c>
      <c r="AE270" s="12" t="s">
        <v>1</v>
      </c>
      <c r="AF270" s="13" t="s">
        <v>178</v>
      </c>
      <c r="AG270" s="13" t="s">
        <v>162</v>
      </c>
      <c r="AH270" s="12"/>
      <c r="AI270" s="12">
        <v>5016</v>
      </c>
      <c r="AJ270" s="12">
        <v>4542</v>
      </c>
      <c r="AK270" s="12">
        <v>5028</v>
      </c>
      <c r="AL270" s="12">
        <v>5029</v>
      </c>
      <c r="AM270" s="12">
        <v>20096</v>
      </c>
      <c r="AN270" s="12"/>
      <c r="AO270" s="12"/>
      <c r="AP270" s="12">
        <v>4542</v>
      </c>
      <c r="AQ270" s="13"/>
      <c r="AR270" s="20"/>
      <c r="AS270" s="12"/>
      <c r="AT270" s="13"/>
      <c r="AU270" s="13"/>
      <c r="AV270" s="13"/>
      <c r="AW270" s="13"/>
      <c r="AX270" s="13"/>
      <c r="AY270" s="13"/>
      <c r="AZ270" s="13"/>
      <c r="BA270" s="13"/>
      <c r="BB270" s="12">
        <v>4542</v>
      </c>
    </row>
    <row r="271" spans="1:54" ht="84.75" customHeight="1" x14ac:dyDescent="0.25">
      <c r="A271" s="13" t="s">
        <v>12</v>
      </c>
      <c r="B271" s="13" t="s">
        <v>11</v>
      </c>
      <c r="C271" s="13" t="s">
        <v>10</v>
      </c>
      <c r="D271" s="13" t="s">
        <v>9</v>
      </c>
      <c r="E271" s="13" t="s">
        <v>8</v>
      </c>
      <c r="F271" s="13" t="s">
        <v>47</v>
      </c>
      <c r="G271" s="13" t="s">
        <v>61</v>
      </c>
      <c r="H271" s="13" t="s">
        <v>60</v>
      </c>
      <c r="I271" s="13" t="s">
        <v>159</v>
      </c>
      <c r="J271" s="13" t="s">
        <v>158</v>
      </c>
      <c r="K271" s="15">
        <v>166</v>
      </c>
      <c r="L271" s="13" t="s">
        <v>177</v>
      </c>
      <c r="M271" s="12" t="s">
        <v>66</v>
      </c>
      <c r="N271" s="12" t="s">
        <v>39</v>
      </c>
      <c r="O271" s="12"/>
      <c r="P271" s="12" t="s">
        <v>176</v>
      </c>
      <c r="Q271" s="12" t="s">
        <v>175</v>
      </c>
      <c r="R271" s="12" t="s">
        <v>39</v>
      </c>
      <c r="S271" s="12"/>
      <c r="T271" s="12" t="s">
        <v>39</v>
      </c>
      <c r="U271" s="12" t="s">
        <v>39</v>
      </c>
      <c r="V271" s="12"/>
      <c r="W271" s="12"/>
      <c r="X271" s="12"/>
      <c r="Y271" s="12"/>
      <c r="Z271" s="12"/>
      <c r="AA271" s="12"/>
      <c r="AB271" s="12" t="s">
        <v>28</v>
      </c>
      <c r="AC271" s="12" t="s">
        <v>21</v>
      </c>
      <c r="AD271" s="12" t="s">
        <v>16</v>
      </c>
      <c r="AE271" s="12" t="s">
        <v>1</v>
      </c>
      <c r="AF271" s="13" t="s">
        <v>174</v>
      </c>
      <c r="AG271" s="13" t="s">
        <v>162</v>
      </c>
      <c r="AH271" s="12"/>
      <c r="AI271" s="12">
        <v>18074</v>
      </c>
      <c r="AJ271" s="12">
        <v>17197</v>
      </c>
      <c r="AK271" s="12"/>
      <c r="AL271" s="12"/>
      <c r="AM271" s="12">
        <v>21469</v>
      </c>
      <c r="AN271" s="12"/>
      <c r="AO271" s="12"/>
      <c r="AP271" s="12">
        <v>17197</v>
      </c>
      <c r="AQ271" s="13"/>
      <c r="AR271" s="20"/>
      <c r="AS271" s="12"/>
      <c r="AT271" s="13"/>
      <c r="AU271" s="13"/>
      <c r="AV271" s="12">
        <v>9548</v>
      </c>
      <c r="AW271" s="13"/>
      <c r="AX271" s="13"/>
      <c r="AY271" s="13"/>
      <c r="AZ271" s="13"/>
      <c r="BA271" s="13"/>
      <c r="BB271" s="12">
        <v>7649</v>
      </c>
    </row>
    <row r="272" spans="1:54" ht="84.75" customHeight="1" x14ac:dyDescent="0.25">
      <c r="A272" s="13" t="s">
        <v>12</v>
      </c>
      <c r="B272" s="13" t="s">
        <v>11</v>
      </c>
      <c r="C272" s="13" t="s">
        <v>10</v>
      </c>
      <c r="D272" s="13" t="s">
        <v>9</v>
      </c>
      <c r="E272" s="13" t="s">
        <v>8</v>
      </c>
      <c r="F272" s="13" t="s">
        <v>47</v>
      </c>
      <c r="G272" s="13" t="s">
        <v>61</v>
      </c>
      <c r="H272" s="13" t="s">
        <v>87</v>
      </c>
      <c r="I272" s="13" t="s">
        <v>86</v>
      </c>
      <c r="J272" s="13" t="s">
        <v>173</v>
      </c>
      <c r="K272" s="15">
        <v>276</v>
      </c>
      <c r="L272" s="13" t="s">
        <v>172</v>
      </c>
      <c r="M272" s="12" t="s">
        <v>66</v>
      </c>
      <c r="N272" s="12"/>
      <c r="O272" s="12"/>
      <c r="P272" s="12"/>
      <c r="Q272" s="12"/>
      <c r="R272" s="12"/>
      <c r="S272" s="12"/>
      <c r="T272" s="12"/>
      <c r="U272" s="12"/>
      <c r="V272" s="12"/>
      <c r="W272" s="12"/>
      <c r="X272" s="12"/>
      <c r="Y272" s="12"/>
      <c r="Z272" s="12"/>
      <c r="AA272" s="12"/>
      <c r="AB272" s="12" t="s">
        <v>28</v>
      </c>
      <c r="AC272" s="12" t="s">
        <v>17</v>
      </c>
      <c r="AD272" s="12" t="s">
        <v>25</v>
      </c>
      <c r="AE272" s="12" t="s">
        <v>1</v>
      </c>
      <c r="AF272" s="13" t="s">
        <v>171</v>
      </c>
      <c r="AG272" s="13" t="s">
        <v>162</v>
      </c>
      <c r="AH272" s="12"/>
      <c r="AI272" s="12">
        <v>912</v>
      </c>
      <c r="AJ272" s="12">
        <v>850</v>
      </c>
      <c r="AK272" s="12">
        <v>911</v>
      </c>
      <c r="AL272" s="12">
        <v>911</v>
      </c>
      <c r="AM272" s="12">
        <v>3591</v>
      </c>
      <c r="AN272" s="12"/>
      <c r="AO272" s="12"/>
      <c r="AP272" s="12">
        <v>850</v>
      </c>
      <c r="AQ272" s="13"/>
      <c r="AR272" s="20"/>
      <c r="AS272" s="12"/>
      <c r="AT272" s="13"/>
      <c r="AU272" s="13"/>
      <c r="AV272" s="13"/>
      <c r="AW272" s="13"/>
      <c r="AX272" s="13"/>
      <c r="AY272" s="13"/>
      <c r="AZ272" s="13"/>
      <c r="BA272" s="13"/>
      <c r="BB272" s="12">
        <v>850</v>
      </c>
    </row>
    <row r="273" spans="1:54" ht="84.75" customHeight="1" x14ac:dyDescent="0.25">
      <c r="A273" s="13" t="s">
        <v>12</v>
      </c>
      <c r="B273" s="13" t="s">
        <v>170</v>
      </c>
      <c r="C273" s="13" t="s">
        <v>10</v>
      </c>
      <c r="D273" s="13" t="s">
        <v>9</v>
      </c>
      <c r="E273" s="13" t="s">
        <v>8</v>
      </c>
      <c r="F273" s="13" t="s">
        <v>47</v>
      </c>
      <c r="G273" s="13" t="s">
        <v>61</v>
      </c>
      <c r="H273" s="13" t="s">
        <v>169</v>
      </c>
      <c r="I273" s="13" t="s">
        <v>86</v>
      </c>
      <c r="J273" s="13" t="s">
        <v>93</v>
      </c>
      <c r="K273" s="15">
        <v>290</v>
      </c>
      <c r="L273" s="13" t="s">
        <v>168</v>
      </c>
      <c r="M273" s="12" t="s">
        <v>91</v>
      </c>
      <c r="N273" s="12" t="s">
        <v>39</v>
      </c>
      <c r="O273" s="12"/>
      <c r="P273" s="12"/>
      <c r="Q273" s="12"/>
      <c r="R273" s="12" t="s">
        <v>167</v>
      </c>
      <c r="S273" s="12"/>
      <c r="T273" s="12"/>
      <c r="U273" s="12"/>
      <c r="V273" s="12"/>
      <c r="W273" s="12"/>
      <c r="X273" s="12"/>
      <c r="Y273" s="12"/>
      <c r="Z273" s="12"/>
      <c r="AA273" s="12"/>
      <c r="AB273" s="12" t="s">
        <v>28</v>
      </c>
      <c r="AC273" s="12" t="s">
        <v>17</v>
      </c>
      <c r="AD273" s="12" t="s">
        <v>25</v>
      </c>
      <c r="AE273" s="12" t="s">
        <v>65</v>
      </c>
      <c r="AF273" s="13" t="s">
        <v>166</v>
      </c>
      <c r="AG273" s="13" t="s">
        <v>162</v>
      </c>
      <c r="AH273" s="12">
        <v>18</v>
      </c>
      <c r="AI273" s="12">
        <v>20</v>
      </c>
      <c r="AJ273" s="12">
        <v>25</v>
      </c>
      <c r="AK273" s="12">
        <v>30</v>
      </c>
      <c r="AL273" s="12">
        <v>35</v>
      </c>
      <c r="AM273" s="12">
        <v>35</v>
      </c>
      <c r="AN273" s="12">
        <v>16.66</v>
      </c>
      <c r="AO273" s="12" t="e">
        <f>[2]!TablaPAIIndicadores[[#This Row],[Línea Base 2018]]-[2]!TablaPAIIndicadores[[#This Row],[Avance 2019]]</f>
        <v>#REF!</v>
      </c>
      <c r="AP273" s="12">
        <v>25</v>
      </c>
      <c r="AQ273" s="13"/>
      <c r="AR273" s="20"/>
      <c r="AS273" s="12"/>
      <c r="AT273" s="13"/>
      <c r="AU273" s="13"/>
      <c r="AV273" s="13"/>
      <c r="AW273" s="13"/>
      <c r="AX273" s="13"/>
      <c r="AY273" s="13"/>
      <c r="AZ273" s="13"/>
      <c r="BA273" s="13"/>
      <c r="BB273" s="12">
        <v>25</v>
      </c>
    </row>
    <row r="274" spans="1:54" ht="84.75" customHeight="1" x14ac:dyDescent="0.25">
      <c r="A274" s="13" t="s">
        <v>12</v>
      </c>
      <c r="B274" s="13" t="s">
        <v>11</v>
      </c>
      <c r="C274" s="13" t="s">
        <v>10</v>
      </c>
      <c r="D274" s="13" t="s">
        <v>9</v>
      </c>
      <c r="E274" s="13" t="s">
        <v>8</v>
      </c>
      <c r="F274" s="13" t="s">
        <v>47</v>
      </c>
      <c r="G274" s="13" t="s">
        <v>61</v>
      </c>
      <c r="H274" s="13" t="s">
        <v>87</v>
      </c>
      <c r="I274" s="13" t="s">
        <v>86</v>
      </c>
      <c r="J274" s="13" t="s">
        <v>165</v>
      </c>
      <c r="K274" s="15">
        <v>283</v>
      </c>
      <c r="L274" s="13" t="s">
        <v>164</v>
      </c>
      <c r="M274" s="12" t="s">
        <v>66</v>
      </c>
      <c r="N274" s="12"/>
      <c r="O274" s="12"/>
      <c r="P274" s="12"/>
      <c r="Q274" s="12"/>
      <c r="R274" s="12"/>
      <c r="S274" s="12"/>
      <c r="T274" s="12"/>
      <c r="U274" s="12"/>
      <c r="V274" s="12"/>
      <c r="W274" s="12"/>
      <c r="X274" s="12"/>
      <c r="Y274" s="12"/>
      <c r="Z274" s="12"/>
      <c r="AA274" s="12"/>
      <c r="AB274" s="12" t="s">
        <v>28</v>
      </c>
      <c r="AC274" s="12" t="s">
        <v>21</v>
      </c>
      <c r="AD274" s="12" t="s">
        <v>16</v>
      </c>
      <c r="AE274" s="12" t="s">
        <v>1</v>
      </c>
      <c r="AF274" s="13" t="s">
        <v>163</v>
      </c>
      <c r="AG274" s="13" t="s">
        <v>162</v>
      </c>
      <c r="AH274" s="12"/>
      <c r="AI274" s="12">
        <v>35637</v>
      </c>
      <c r="AJ274" s="12">
        <v>133491</v>
      </c>
      <c r="AK274" s="12"/>
      <c r="AL274" s="12"/>
      <c r="AM274" s="39">
        <v>26227</v>
      </c>
      <c r="AN274" s="12"/>
      <c r="AO274" s="12"/>
      <c r="AP274" s="12">
        <v>133941</v>
      </c>
      <c r="AQ274" s="13"/>
      <c r="AR274" s="20"/>
      <c r="AS274" s="12"/>
      <c r="AT274" s="13"/>
      <c r="AU274" s="13"/>
      <c r="AV274" s="12">
        <v>73668</v>
      </c>
      <c r="AW274" s="13"/>
      <c r="AX274" s="13"/>
      <c r="AY274" s="13"/>
      <c r="AZ274" s="13"/>
      <c r="BA274" s="13"/>
      <c r="BB274" s="12">
        <v>60273</v>
      </c>
    </row>
    <row r="275" spans="1:54" ht="84.75" customHeight="1" x14ac:dyDescent="0.25">
      <c r="A275" s="13" t="s">
        <v>12</v>
      </c>
      <c r="B275" s="13" t="s">
        <v>153</v>
      </c>
      <c r="C275" s="13" t="s">
        <v>10</v>
      </c>
      <c r="D275" s="13" t="s">
        <v>9</v>
      </c>
      <c r="E275" s="13" t="s">
        <v>152</v>
      </c>
      <c r="F275" s="13" t="s">
        <v>47</v>
      </c>
      <c r="G275" s="13" t="s">
        <v>61</v>
      </c>
      <c r="H275" s="13" t="s">
        <v>60</v>
      </c>
      <c r="I275" s="13" t="s">
        <v>59</v>
      </c>
      <c r="J275" s="13" t="s">
        <v>58</v>
      </c>
      <c r="K275" s="41">
        <v>138</v>
      </c>
      <c r="L275" s="40" t="s">
        <v>161</v>
      </c>
      <c r="M275" s="12" t="s">
        <v>40</v>
      </c>
      <c r="N275" s="12" t="s">
        <v>39</v>
      </c>
      <c r="O275" s="12"/>
      <c r="P275" s="12"/>
      <c r="Q275" s="12"/>
      <c r="R275" s="12"/>
      <c r="S275" s="12"/>
      <c r="T275" s="12"/>
      <c r="U275" s="12"/>
      <c r="V275" s="12"/>
      <c r="W275" s="12"/>
      <c r="X275" s="12"/>
      <c r="Y275" s="12"/>
      <c r="Z275" s="12"/>
      <c r="AA275" s="12" t="s">
        <v>39</v>
      </c>
      <c r="AB275" s="12" t="s">
        <v>74</v>
      </c>
      <c r="AC275" s="12" t="s">
        <v>3</v>
      </c>
      <c r="AD275" s="12" t="s">
        <v>146</v>
      </c>
      <c r="AE275" s="12" t="s">
        <v>65</v>
      </c>
      <c r="AF275" s="13" t="s">
        <v>142</v>
      </c>
      <c r="AG275" s="13" t="s">
        <v>141</v>
      </c>
      <c r="AH275" s="12"/>
      <c r="AI275" s="12"/>
      <c r="AJ275" s="12">
        <v>100</v>
      </c>
      <c r="AK275" s="12"/>
      <c r="AL275" s="12"/>
      <c r="AM275" s="12">
        <v>100</v>
      </c>
      <c r="AN275" s="12"/>
      <c r="AO275" s="12"/>
      <c r="AP275" s="12">
        <v>100</v>
      </c>
      <c r="AQ275" s="13"/>
      <c r="AR275" s="20"/>
      <c r="AS275" s="12">
        <v>10</v>
      </c>
      <c r="AT275" s="13"/>
      <c r="AU275" s="13"/>
      <c r="AV275" s="12">
        <v>60</v>
      </c>
      <c r="AW275" s="12"/>
      <c r="AX275" s="12"/>
      <c r="AY275" s="12">
        <v>30</v>
      </c>
      <c r="AZ275" s="12"/>
      <c r="BA275" s="12"/>
      <c r="BB275" s="12">
        <v>0</v>
      </c>
    </row>
    <row r="276" spans="1:54" ht="84.75" customHeight="1" x14ac:dyDescent="0.25">
      <c r="A276" s="13" t="s">
        <v>12</v>
      </c>
      <c r="B276" s="13" t="s">
        <v>153</v>
      </c>
      <c r="C276" s="13" t="s">
        <v>10</v>
      </c>
      <c r="D276" s="13" t="s">
        <v>9</v>
      </c>
      <c r="E276" s="13" t="s">
        <v>152</v>
      </c>
      <c r="F276" s="13" t="s">
        <v>47</v>
      </c>
      <c r="G276" s="13" t="s">
        <v>61</v>
      </c>
      <c r="H276" s="13" t="s">
        <v>60</v>
      </c>
      <c r="I276" s="13" t="s">
        <v>159</v>
      </c>
      <c r="J276" s="13" t="s">
        <v>158</v>
      </c>
      <c r="K276" s="15">
        <v>168</v>
      </c>
      <c r="L276" s="13" t="s">
        <v>160</v>
      </c>
      <c r="M276" s="12" t="s">
        <v>66</v>
      </c>
      <c r="N276" s="12"/>
      <c r="O276" s="12"/>
      <c r="P276" s="12"/>
      <c r="Q276" s="12"/>
      <c r="R276" s="12"/>
      <c r="S276" s="12"/>
      <c r="T276" s="12"/>
      <c r="U276" s="12"/>
      <c r="V276" s="12"/>
      <c r="W276" s="12"/>
      <c r="X276" s="12"/>
      <c r="Y276" s="12"/>
      <c r="Z276" s="12"/>
      <c r="AA276" s="12"/>
      <c r="AB276" s="12" t="s">
        <v>74</v>
      </c>
      <c r="AC276" s="12" t="s">
        <v>3</v>
      </c>
      <c r="AD276" s="12" t="s">
        <v>146</v>
      </c>
      <c r="AE276" s="12" t="s">
        <v>65</v>
      </c>
      <c r="AF276" s="13" t="s">
        <v>142</v>
      </c>
      <c r="AG276" s="13" t="s">
        <v>141</v>
      </c>
      <c r="AH276" s="12"/>
      <c r="AI276" s="12">
        <v>100</v>
      </c>
      <c r="AJ276" s="12">
        <v>100</v>
      </c>
      <c r="AK276" s="12"/>
      <c r="AL276" s="12"/>
      <c r="AM276" s="12">
        <v>100</v>
      </c>
      <c r="AN276" s="12"/>
      <c r="AO276" s="12"/>
      <c r="AP276" s="12">
        <v>100</v>
      </c>
      <c r="AQ276" s="13"/>
      <c r="AR276" s="20"/>
      <c r="AS276" s="12">
        <v>0</v>
      </c>
      <c r="AT276" s="13"/>
      <c r="AU276" s="13"/>
      <c r="AV276" s="12">
        <v>0</v>
      </c>
      <c r="AW276" s="12"/>
      <c r="AX276" s="12"/>
      <c r="AY276" s="12">
        <v>50</v>
      </c>
      <c r="AZ276" s="12"/>
      <c r="BA276" s="12"/>
      <c r="BB276" s="12">
        <v>50</v>
      </c>
    </row>
    <row r="277" spans="1:54" ht="84.75" customHeight="1" x14ac:dyDescent="0.25">
      <c r="A277" s="13" t="s">
        <v>12</v>
      </c>
      <c r="B277" s="13" t="s">
        <v>153</v>
      </c>
      <c r="C277" s="13" t="s">
        <v>10</v>
      </c>
      <c r="D277" s="13" t="s">
        <v>9</v>
      </c>
      <c r="E277" s="13" t="s">
        <v>152</v>
      </c>
      <c r="F277" s="13" t="s">
        <v>47</v>
      </c>
      <c r="G277" s="13" t="s">
        <v>61</v>
      </c>
      <c r="H277" s="13" t="s">
        <v>60</v>
      </c>
      <c r="I277" s="13" t="s">
        <v>159</v>
      </c>
      <c r="J277" s="13" t="s">
        <v>158</v>
      </c>
      <c r="K277" s="15">
        <v>94</v>
      </c>
      <c r="L277" s="13" t="s">
        <v>157</v>
      </c>
      <c r="M277" s="12" t="s">
        <v>66</v>
      </c>
      <c r="N277" s="12"/>
      <c r="O277" s="12"/>
      <c r="P277" s="12"/>
      <c r="Q277" s="12"/>
      <c r="R277" s="12"/>
      <c r="S277" s="12"/>
      <c r="T277" s="12"/>
      <c r="U277" s="12"/>
      <c r="V277" s="12"/>
      <c r="W277" s="12"/>
      <c r="X277" s="12"/>
      <c r="Y277" s="12"/>
      <c r="Z277" s="12"/>
      <c r="AA277" s="12"/>
      <c r="AB277" s="12" t="s">
        <v>28</v>
      </c>
      <c r="AC277" s="12" t="s">
        <v>3</v>
      </c>
      <c r="AD277" s="12" t="s">
        <v>25</v>
      </c>
      <c r="AE277" s="12" t="s">
        <v>1</v>
      </c>
      <c r="AF277" s="13" t="s">
        <v>156</v>
      </c>
      <c r="AG277" s="13" t="s">
        <v>155</v>
      </c>
      <c r="AH277" s="12"/>
      <c r="AI277" s="12"/>
      <c r="AJ277" s="12">
        <v>8</v>
      </c>
      <c r="AK277" s="12"/>
      <c r="AL277" s="12"/>
      <c r="AM277" s="12">
        <v>8</v>
      </c>
      <c r="AN277" s="12"/>
      <c r="AO277" s="12"/>
      <c r="AP277" s="12">
        <v>8</v>
      </c>
      <c r="AQ277" s="13"/>
      <c r="AR277" s="20"/>
      <c r="AS277" s="12">
        <v>2</v>
      </c>
      <c r="AT277" s="13"/>
      <c r="AU277" s="13"/>
      <c r="AV277" s="12">
        <v>2</v>
      </c>
      <c r="AW277" s="12"/>
      <c r="AX277" s="12"/>
      <c r="AY277" s="12">
        <v>2</v>
      </c>
      <c r="AZ277" s="12"/>
      <c r="BA277" s="12"/>
      <c r="BB277" s="12">
        <v>2</v>
      </c>
    </row>
    <row r="278" spans="1:54" ht="84.75" customHeight="1" x14ac:dyDescent="0.25">
      <c r="A278" s="13" t="s">
        <v>12</v>
      </c>
      <c r="B278" s="13" t="s">
        <v>153</v>
      </c>
      <c r="C278" s="13" t="s">
        <v>10</v>
      </c>
      <c r="D278" s="13" t="s">
        <v>9</v>
      </c>
      <c r="E278" s="13" t="s">
        <v>152</v>
      </c>
      <c r="F278" s="13" t="s">
        <v>47</v>
      </c>
      <c r="G278" s="13" t="s">
        <v>151</v>
      </c>
      <c r="H278" s="13" t="s">
        <v>150</v>
      </c>
      <c r="I278" s="13" t="s">
        <v>149</v>
      </c>
      <c r="J278" s="13" t="s">
        <v>148</v>
      </c>
      <c r="K278" s="15">
        <v>170</v>
      </c>
      <c r="L278" s="24" t="s">
        <v>154</v>
      </c>
      <c r="M278" s="12" t="s">
        <v>66</v>
      </c>
      <c r="N278" s="12"/>
      <c r="O278" s="12"/>
      <c r="P278" s="12"/>
      <c r="Q278" s="12"/>
      <c r="R278" s="12"/>
      <c r="S278" s="12"/>
      <c r="T278" s="12"/>
      <c r="U278" s="12"/>
      <c r="V278" s="12"/>
      <c r="W278" s="12"/>
      <c r="X278" s="12"/>
      <c r="Y278" s="12"/>
      <c r="Z278" s="12"/>
      <c r="AA278" s="12"/>
      <c r="AB278" s="12" t="s">
        <v>74</v>
      </c>
      <c r="AC278" s="12" t="s">
        <v>3</v>
      </c>
      <c r="AD278" s="12" t="s">
        <v>146</v>
      </c>
      <c r="AE278" s="12" t="s">
        <v>65</v>
      </c>
      <c r="AF278" s="13" t="s">
        <v>142</v>
      </c>
      <c r="AG278" s="13" t="s">
        <v>141</v>
      </c>
      <c r="AH278" s="12">
        <v>0</v>
      </c>
      <c r="AI278" s="12"/>
      <c r="AJ278" s="12">
        <v>100</v>
      </c>
      <c r="AK278" s="12">
        <v>100</v>
      </c>
      <c r="AL278" s="12">
        <v>100</v>
      </c>
      <c r="AM278" s="12">
        <v>100</v>
      </c>
      <c r="AN278" s="12"/>
      <c r="AO278" s="12"/>
      <c r="AP278" s="12">
        <v>100</v>
      </c>
      <c r="AQ278" s="13"/>
      <c r="AR278" s="20"/>
      <c r="AS278" s="12">
        <v>0</v>
      </c>
      <c r="AT278" s="13"/>
      <c r="AU278" s="13"/>
      <c r="AV278" s="12">
        <v>20</v>
      </c>
      <c r="AW278" s="12"/>
      <c r="AX278" s="12"/>
      <c r="AY278" s="12">
        <v>10</v>
      </c>
      <c r="AZ278" s="12"/>
      <c r="BA278" s="12"/>
      <c r="BB278" s="12">
        <v>70</v>
      </c>
    </row>
    <row r="279" spans="1:54" ht="84.75" customHeight="1" x14ac:dyDescent="0.25">
      <c r="A279" s="13" t="s">
        <v>12</v>
      </c>
      <c r="B279" s="13" t="s">
        <v>153</v>
      </c>
      <c r="C279" s="13" t="s">
        <v>10</v>
      </c>
      <c r="D279" s="13" t="s">
        <v>9</v>
      </c>
      <c r="E279" s="13" t="s">
        <v>152</v>
      </c>
      <c r="F279" s="13" t="s">
        <v>47</v>
      </c>
      <c r="G279" s="13" t="s">
        <v>151</v>
      </c>
      <c r="H279" s="13" t="s">
        <v>150</v>
      </c>
      <c r="I279" s="13" t="s">
        <v>149</v>
      </c>
      <c r="J279" s="13" t="s">
        <v>148</v>
      </c>
      <c r="K279" s="15">
        <v>171</v>
      </c>
      <c r="L279" s="13" t="s">
        <v>147</v>
      </c>
      <c r="M279" s="12" t="s">
        <v>66</v>
      </c>
      <c r="N279" s="12" t="s">
        <v>39</v>
      </c>
      <c r="O279" s="12"/>
      <c r="P279" s="12"/>
      <c r="Q279" s="12"/>
      <c r="R279" s="12"/>
      <c r="S279" s="12"/>
      <c r="T279" s="12"/>
      <c r="U279" s="12"/>
      <c r="V279" s="12"/>
      <c r="W279" s="12"/>
      <c r="X279" s="12"/>
      <c r="Y279" s="12"/>
      <c r="Z279" s="12"/>
      <c r="AA279" s="12"/>
      <c r="AB279" s="12" t="s">
        <v>74</v>
      </c>
      <c r="AC279" s="12" t="s">
        <v>3</v>
      </c>
      <c r="AD279" s="12" t="s">
        <v>146</v>
      </c>
      <c r="AE279" s="12" t="s">
        <v>65</v>
      </c>
      <c r="AF279" s="13" t="s">
        <v>142</v>
      </c>
      <c r="AG279" s="13" t="s">
        <v>141</v>
      </c>
      <c r="AH279" s="12"/>
      <c r="AI279" s="12"/>
      <c r="AJ279" s="12">
        <v>100</v>
      </c>
      <c r="AK279" s="12"/>
      <c r="AL279" s="12"/>
      <c r="AM279" s="12">
        <v>100</v>
      </c>
      <c r="AN279" s="12"/>
      <c r="AO279" s="12"/>
      <c r="AP279" s="12">
        <v>100</v>
      </c>
      <c r="AQ279" s="13"/>
      <c r="AR279" s="20"/>
      <c r="AS279" s="12">
        <v>20</v>
      </c>
      <c r="AT279" s="13"/>
      <c r="AU279" s="13"/>
      <c r="AV279" s="12">
        <v>0</v>
      </c>
      <c r="AW279" s="12"/>
      <c r="AX279" s="12"/>
      <c r="AY279" s="12">
        <v>0</v>
      </c>
      <c r="AZ279" s="12"/>
      <c r="BA279" s="12"/>
      <c r="BB279" s="12">
        <v>80</v>
      </c>
    </row>
    <row r="280" spans="1:54" ht="84.75" customHeight="1" x14ac:dyDescent="0.25">
      <c r="A280" s="13" t="s">
        <v>12</v>
      </c>
      <c r="B280" s="13" t="s">
        <v>11</v>
      </c>
      <c r="C280" s="13" t="s">
        <v>10</v>
      </c>
      <c r="D280" s="13" t="s">
        <v>9</v>
      </c>
      <c r="E280" s="13" t="s">
        <v>9</v>
      </c>
      <c r="F280" s="13" t="s">
        <v>47</v>
      </c>
      <c r="G280" s="13" t="s">
        <v>61</v>
      </c>
      <c r="H280" s="13" t="s">
        <v>60</v>
      </c>
      <c r="I280" s="13" t="s">
        <v>145</v>
      </c>
      <c r="J280" s="13" t="s">
        <v>144</v>
      </c>
      <c r="K280" s="15">
        <v>95</v>
      </c>
      <c r="L280" s="13" t="s">
        <v>143</v>
      </c>
      <c r="M280" s="12" t="s">
        <v>66</v>
      </c>
      <c r="N280" s="12"/>
      <c r="O280" s="12"/>
      <c r="P280" s="12"/>
      <c r="Q280" s="12"/>
      <c r="R280" s="12"/>
      <c r="S280" s="12"/>
      <c r="T280" s="12"/>
      <c r="U280" s="12"/>
      <c r="V280" s="12"/>
      <c r="W280" s="12"/>
      <c r="X280" s="12"/>
      <c r="Y280" s="12"/>
      <c r="Z280" s="12"/>
      <c r="AA280" s="12"/>
      <c r="AB280" s="12" t="s">
        <v>4</v>
      </c>
      <c r="AC280" s="12" t="s">
        <v>3</v>
      </c>
      <c r="AD280" s="12" t="s">
        <v>25</v>
      </c>
      <c r="AE280" s="12" t="s">
        <v>65</v>
      </c>
      <c r="AF280" s="13" t="s">
        <v>142</v>
      </c>
      <c r="AG280" s="13" t="s">
        <v>141</v>
      </c>
      <c r="AH280" s="12">
        <v>0</v>
      </c>
      <c r="AI280" s="12"/>
      <c r="AJ280" s="12">
        <v>100</v>
      </c>
      <c r="AK280" s="12"/>
      <c r="AL280" s="12"/>
      <c r="AM280" s="12">
        <v>100</v>
      </c>
      <c r="AN280" s="12"/>
      <c r="AO280" s="12"/>
      <c r="AP280" s="12">
        <v>100</v>
      </c>
      <c r="AQ280" s="13"/>
      <c r="AR280" s="20"/>
      <c r="AS280" s="12">
        <v>0</v>
      </c>
      <c r="AT280" s="13"/>
      <c r="AU280" s="13"/>
      <c r="AV280" s="12">
        <v>0</v>
      </c>
      <c r="AW280" s="12"/>
      <c r="AX280" s="12"/>
      <c r="AY280" s="12">
        <v>65</v>
      </c>
      <c r="AZ280" s="12"/>
      <c r="BA280" s="12"/>
      <c r="BB280" s="12">
        <v>35</v>
      </c>
    </row>
    <row r="281" spans="1:54" ht="84.75" customHeight="1" x14ac:dyDescent="0.25">
      <c r="A281" s="13" t="s">
        <v>12</v>
      </c>
      <c r="B281" s="13" t="s">
        <v>11</v>
      </c>
      <c r="C281" s="13" t="s">
        <v>10</v>
      </c>
      <c r="D281" s="13" t="s">
        <v>9</v>
      </c>
      <c r="E281" s="13" t="s">
        <v>8</v>
      </c>
      <c r="F281" s="13" t="s">
        <v>47</v>
      </c>
      <c r="G281" s="13" t="s">
        <v>137</v>
      </c>
      <c r="H281" s="13" t="s">
        <v>60</v>
      </c>
      <c r="I281" s="13" t="s">
        <v>136</v>
      </c>
      <c r="J281" s="13" t="s">
        <v>140</v>
      </c>
      <c r="K281" s="15">
        <v>213</v>
      </c>
      <c r="L281" s="13" t="s">
        <v>139</v>
      </c>
      <c r="M281" s="12" t="s">
        <v>40</v>
      </c>
      <c r="N281" s="12" t="s">
        <v>39</v>
      </c>
      <c r="O281" s="12"/>
      <c r="P281" s="12"/>
      <c r="Q281" s="12"/>
      <c r="R281" s="12"/>
      <c r="S281" s="12"/>
      <c r="T281" s="12"/>
      <c r="U281" s="12"/>
      <c r="V281" s="12"/>
      <c r="W281" s="12"/>
      <c r="X281" s="12"/>
      <c r="Y281" s="12"/>
      <c r="Z281" s="12"/>
      <c r="AA281" s="12"/>
      <c r="AB281" s="12" t="s">
        <v>28</v>
      </c>
      <c r="AC281" s="12" t="s">
        <v>17</v>
      </c>
      <c r="AD281" s="12" t="s">
        <v>25</v>
      </c>
      <c r="AE281" s="12" t="s">
        <v>1</v>
      </c>
      <c r="AF281" s="13" t="s">
        <v>138</v>
      </c>
      <c r="AG281" s="13" t="s">
        <v>122</v>
      </c>
      <c r="AH281" s="12">
        <v>68376</v>
      </c>
      <c r="AI281" s="12"/>
      <c r="AJ281" s="12">
        <v>70000</v>
      </c>
      <c r="AK281" s="12"/>
      <c r="AL281" s="12"/>
      <c r="AM281" s="12">
        <v>70000</v>
      </c>
      <c r="AN281" s="12"/>
      <c r="AO281" s="12"/>
      <c r="AP281" s="12">
        <v>70000</v>
      </c>
      <c r="AQ281" s="13"/>
      <c r="AR281" s="20"/>
      <c r="AS281" s="12"/>
      <c r="AT281" s="13"/>
      <c r="AU281" s="13"/>
      <c r="AV281" s="13"/>
      <c r="AW281" s="13"/>
      <c r="AX281" s="13"/>
      <c r="AY281" s="13"/>
      <c r="AZ281" s="13"/>
      <c r="BA281" s="13"/>
      <c r="BB281" s="12">
        <v>70000</v>
      </c>
    </row>
    <row r="282" spans="1:54" ht="84.75" customHeight="1" x14ac:dyDescent="0.25">
      <c r="A282" s="13" t="s">
        <v>12</v>
      </c>
      <c r="B282" s="13" t="s">
        <v>11</v>
      </c>
      <c r="C282" s="13" t="s">
        <v>10</v>
      </c>
      <c r="D282" s="13" t="s">
        <v>9</v>
      </c>
      <c r="E282" s="13" t="s">
        <v>9</v>
      </c>
      <c r="F282" s="13" t="s">
        <v>47</v>
      </c>
      <c r="G282" s="13" t="s">
        <v>137</v>
      </c>
      <c r="H282" s="13" t="s">
        <v>60</v>
      </c>
      <c r="I282" s="13" t="s">
        <v>136</v>
      </c>
      <c r="J282" s="13" t="s">
        <v>135</v>
      </c>
      <c r="K282" s="15">
        <v>209</v>
      </c>
      <c r="L282" s="13" t="s">
        <v>134</v>
      </c>
      <c r="M282" s="12" t="s">
        <v>40</v>
      </c>
      <c r="N282" s="12" t="s">
        <v>39</v>
      </c>
      <c r="O282" s="12"/>
      <c r="P282" s="12"/>
      <c r="Q282" s="12"/>
      <c r="R282" s="12"/>
      <c r="S282" s="12"/>
      <c r="T282" s="12"/>
      <c r="U282" s="12"/>
      <c r="V282" s="12"/>
      <c r="W282" s="12"/>
      <c r="X282" s="12"/>
      <c r="Y282" s="12"/>
      <c r="Z282" s="12"/>
      <c r="AA282" s="12"/>
      <c r="AB282" s="12" t="s">
        <v>4</v>
      </c>
      <c r="AC282" s="12" t="s">
        <v>3</v>
      </c>
      <c r="AD282" s="12" t="s">
        <v>25</v>
      </c>
      <c r="AE282" s="12" t="s">
        <v>65</v>
      </c>
      <c r="AF282" s="13" t="s">
        <v>133</v>
      </c>
      <c r="AG282" s="13" t="s">
        <v>132</v>
      </c>
      <c r="AH282" s="12">
        <v>0</v>
      </c>
      <c r="AI282" s="12">
        <v>0</v>
      </c>
      <c r="AJ282" s="12">
        <v>100</v>
      </c>
      <c r="AK282" s="12"/>
      <c r="AL282" s="12"/>
      <c r="AM282" s="12">
        <v>100</v>
      </c>
      <c r="AN282" s="12"/>
      <c r="AO282" s="12"/>
      <c r="AP282" s="12">
        <v>100</v>
      </c>
      <c r="AQ282" s="13"/>
      <c r="AR282" s="20"/>
      <c r="AS282" s="12">
        <v>0</v>
      </c>
      <c r="AT282" s="13"/>
      <c r="AU282" s="13"/>
      <c r="AV282" s="12">
        <v>0</v>
      </c>
      <c r="AW282" s="12"/>
      <c r="AX282" s="12"/>
      <c r="AY282" s="12">
        <v>0</v>
      </c>
      <c r="AZ282" s="12"/>
      <c r="BA282" s="12"/>
      <c r="BB282" s="12">
        <v>100</v>
      </c>
    </row>
    <row r="283" spans="1:54" ht="84.75" customHeight="1" x14ac:dyDescent="0.25">
      <c r="A283" s="13" t="s">
        <v>12</v>
      </c>
      <c r="B283" s="13" t="s">
        <v>11</v>
      </c>
      <c r="C283" s="13" t="s">
        <v>10</v>
      </c>
      <c r="D283" s="13" t="s">
        <v>9</v>
      </c>
      <c r="E283" s="13" t="s">
        <v>8</v>
      </c>
      <c r="F283" s="13" t="s">
        <v>47</v>
      </c>
      <c r="G283" s="13" t="s">
        <v>61</v>
      </c>
      <c r="H283" s="13" t="s">
        <v>60</v>
      </c>
      <c r="I283" s="13" t="s">
        <v>131</v>
      </c>
      <c r="J283" s="13" t="s">
        <v>130</v>
      </c>
      <c r="K283" s="15">
        <v>154</v>
      </c>
      <c r="L283" s="13" t="s">
        <v>129</v>
      </c>
      <c r="M283" s="12" t="s">
        <v>125</v>
      </c>
      <c r="N283" s="12" t="s">
        <v>39</v>
      </c>
      <c r="O283" s="12"/>
      <c r="P283" s="12"/>
      <c r="Q283" s="12" t="s">
        <v>128</v>
      </c>
      <c r="R283" s="12"/>
      <c r="S283" s="12"/>
      <c r="T283" s="12"/>
      <c r="U283" s="12"/>
      <c r="V283" s="12"/>
      <c r="W283" s="12"/>
      <c r="X283" s="12"/>
      <c r="Y283" s="12"/>
      <c r="Z283" s="12"/>
      <c r="AA283" s="12"/>
      <c r="AB283" s="12" t="s">
        <v>78</v>
      </c>
      <c r="AC283" s="12" t="s">
        <v>21</v>
      </c>
      <c r="AD283" s="12" t="s">
        <v>16</v>
      </c>
      <c r="AE283" s="12" t="s">
        <v>1</v>
      </c>
      <c r="AF283" s="13" t="s">
        <v>127</v>
      </c>
      <c r="AG283" s="13" t="s">
        <v>122</v>
      </c>
      <c r="AH283" s="12">
        <v>74900</v>
      </c>
      <c r="AI283" s="12">
        <v>77200</v>
      </c>
      <c r="AJ283" s="12">
        <v>79700</v>
      </c>
      <c r="AK283" s="12">
        <v>82300</v>
      </c>
      <c r="AL283" s="12">
        <v>85000</v>
      </c>
      <c r="AM283" s="12">
        <v>85000</v>
      </c>
      <c r="AN283" s="12">
        <v>77200</v>
      </c>
      <c r="AO283" s="12"/>
      <c r="AP283" s="12">
        <v>79700</v>
      </c>
      <c r="AQ283" s="13"/>
      <c r="AR283" s="20"/>
      <c r="AS283" s="12"/>
      <c r="AT283" s="13"/>
      <c r="AU283" s="13"/>
      <c r="AV283" s="12">
        <v>39850</v>
      </c>
      <c r="AW283" s="13"/>
      <c r="AX283" s="13"/>
      <c r="AY283" s="13"/>
      <c r="AZ283" s="13"/>
      <c r="BA283" s="13"/>
      <c r="BB283" s="12">
        <v>39850</v>
      </c>
    </row>
    <row r="284" spans="1:54" ht="84.75" customHeight="1" x14ac:dyDescent="0.25">
      <c r="A284" s="13" t="s">
        <v>12</v>
      </c>
      <c r="B284" s="13" t="s">
        <v>11</v>
      </c>
      <c r="C284" s="13" t="s">
        <v>10</v>
      </c>
      <c r="D284" s="13" t="s">
        <v>9</v>
      </c>
      <c r="E284" s="13" t="s">
        <v>9</v>
      </c>
      <c r="F284" s="13" t="s">
        <v>47</v>
      </c>
      <c r="G284" s="13" t="s">
        <v>108</v>
      </c>
      <c r="H284" s="13" t="s">
        <v>107</v>
      </c>
      <c r="I284" s="13" t="s">
        <v>106</v>
      </c>
      <c r="J284" s="13" t="s">
        <v>113</v>
      </c>
      <c r="K284" s="15">
        <v>215</v>
      </c>
      <c r="L284" s="13" t="s">
        <v>126</v>
      </c>
      <c r="M284" s="12" t="s">
        <v>125</v>
      </c>
      <c r="N284" s="12" t="s">
        <v>39</v>
      </c>
      <c r="O284" s="12"/>
      <c r="P284" s="12"/>
      <c r="Q284" s="12" t="s">
        <v>124</v>
      </c>
      <c r="R284" s="12"/>
      <c r="S284" s="12"/>
      <c r="T284" s="12"/>
      <c r="U284" s="12"/>
      <c r="V284" s="12"/>
      <c r="W284" s="12"/>
      <c r="X284" s="12"/>
      <c r="Y284" s="12"/>
      <c r="Z284" s="12"/>
      <c r="AA284" s="12"/>
      <c r="AB284" s="12" t="s">
        <v>78</v>
      </c>
      <c r="AC284" s="12" t="s">
        <v>17</v>
      </c>
      <c r="AD284" s="12" t="s">
        <v>16</v>
      </c>
      <c r="AE284" s="12" t="s">
        <v>65</v>
      </c>
      <c r="AF284" s="13" t="s">
        <v>123</v>
      </c>
      <c r="AG284" s="13" t="s">
        <v>122</v>
      </c>
      <c r="AH284" s="12">
        <v>22</v>
      </c>
      <c r="AI284" s="12">
        <v>23</v>
      </c>
      <c r="AJ284" s="12">
        <v>24</v>
      </c>
      <c r="AK284" s="12">
        <v>25</v>
      </c>
      <c r="AL284" s="12">
        <v>26</v>
      </c>
      <c r="AM284" s="12">
        <v>26</v>
      </c>
      <c r="AN284" s="12">
        <v>23</v>
      </c>
      <c r="AO284" s="12"/>
      <c r="AP284" s="12">
        <v>24</v>
      </c>
      <c r="AQ284" s="13"/>
      <c r="AR284" s="20"/>
      <c r="AS284" s="12"/>
      <c r="AT284" s="13"/>
      <c r="AU284" s="13"/>
      <c r="AV284" s="13"/>
      <c r="AW284" s="13"/>
      <c r="AX284" s="13"/>
      <c r="AY284" s="13"/>
      <c r="AZ284" s="13"/>
      <c r="BA284" s="13"/>
      <c r="BB284" s="12">
        <v>24</v>
      </c>
    </row>
    <row r="285" spans="1:54" ht="84.75" customHeight="1" x14ac:dyDescent="0.25">
      <c r="A285" s="13" t="s">
        <v>12</v>
      </c>
      <c r="B285" s="13" t="s">
        <v>11</v>
      </c>
      <c r="C285" s="13" t="s">
        <v>10</v>
      </c>
      <c r="D285" s="13" t="s">
        <v>9</v>
      </c>
      <c r="E285" s="13" t="s">
        <v>9</v>
      </c>
      <c r="F285" s="13" t="s">
        <v>47</v>
      </c>
      <c r="G285" s="13" t="s">
        <v>108</v>
      </c>
      <c r="H285" s="13" t="s">
        <v>107</v>
      </c>
      <c r="I285" s="13" t="s">
        <v>106</v>
      </c>
      <c r="J285" s="13" t="s">
        <v>113</v>
      </c>
      <c r="K285" s="15">
        <v>216</v>
      </c>
      <c r="L285" s="13" t="s">
        <v>121</v>
      </c>
      <c r="M285" s="12" t="s">
        <v>40</v>
      </c>
      <c r="N285" s="12" t="s">
        <v>39</v>
      </c>
      <c r="O285" s="12"/>
      <c r="P285" s="12"/>
      <c r="Q285" s="12"/>
      <c r="R285" s="12"/>
      <c r="S285" s="12"/>
      <c r="T285" s="12"/>
      <c r="U285" s="12"/>
      <c r="V285" s="12"/>
      <c r="W285" s="12"/>
      <c r="X285" s="12"/>
      <c r="Y285" s="12"/>
      <c r="Z285" s="12"/>
      <c r="AA285" s="12" t="s">
        <v>39</v>
      </c>
      <c r="AB285" s="12" t="s">
        <v>28</v>
      </c>
      <c r="AC285" s="12" t="s">
        <v>17</v>
      </c>
      <c r="AD285" s="12" t="s">
        <v>16</v>
      </c>
      <c r="AE285" s="12" t="s">
        <v>1</v>
      </c>
      <c r="AF285" s="13" t="s">
        <v>120</v>
      </c>
      <c r="AG285" s="13" t="s">
        <v>119</v>
      </c>
      <c r="AH285" s="12" t="s">
        <v>114</v>
      </c>
      <c r="AI285" s="12">
        <v>15</v>
      </c>
      <c r="AJ285" s="12">
        <v>15</v>
      </c>
      <c r="AK285" s="12"/>
      <c r="AL285" s="12"/>
      <c r="AM285" s="12">
        <v>15</v>
      </c>
      <c r="AN285" s="12"/>
      <c r="AO285" s="12"/>
      <c r="AP285" s="12">
        <v>15</v>
      </c>
      <c r="AQ285" s="13"/>
      <c r="AR285" s="20"/>
      <c r="AS285" s="12">
        <v>0</v>
      </c>
      <c r="AT285" s="13"/>
      <c r="AU285" s="13"/>
      <c r="AV285" s="12">
        <v>0</v>
      </c>
      <c r="AW285" s="12"/>
      <c r="AX285" s="12"/>
      <c r="AY285" s="12">
        <v>0</v>
      </c>
      <c r="AZ285" s="12"/>
      <c r="BA285" s="12"/>
      <c r="BB285" s="12">
        <v>15</v>
      </c>
    </row>
    <row r="286" spans="1:54" ht="84.75" customHeight="1" x14ac:dyDescent="0.25">
      <c r="A286" s="13" t="s">
        <v>12</v>
      </c>
      <c r="B286" s="13" t="s">
        <v>11</v>
      </c>
      <c r="C286" s="13" t="s">
        <v>10</v>
      </c>
      <c r="D286" s="13" t="s">
        <v>9</v>
      </c>
      <c r="E286" s="13" t="s">
        <v>9</v>
      </c>
      <c r="F286" s="13" t="s">
        <v>47</v>
      </c>
      <c r="G286" s="13" t="s">
        <v>108</v>
      </c>
      <c r="H286" s="13" t="s">
        <v>107</v>
      </c>
      <c r="I286" s="13" t="s">
        <v>106</v>
      </c>
      <c r="J286" s="13" t="s">
        <v>113</v>
      </c>
      <c r="K286" s="15">
        <v>217</v>
      </c>
      <c r="L286" s="13" t="s">
        <v>118</v>
      </c>
      <c r="M286" s="12" t="s">
        <v>40</v>
      </c>
      <c r="N286" s="12" t="s">
        <v>117</v>
      </c>
      <c r="O286" s="12"/>
      <c r="P286" s="12" t="s">
        <v>39</v>
      </c>
      <c r="Q286" s="12" t="s">
        <v>111</v>
      </c>
      <c r="R286" s="12" t="s">
        <v>39</v>
      </c>
      <c r="S286" s="12" t="s">
        <v>39</v>
      </c>
      <c r="T286" s="12" t="s">
        <v>39</v>
      </c>
      <c r="U286" s="12" t="s">
        <v>39</v>
      </c>
      <c r="V286" s="12"/>
      <c r="W286" s="12"/>
      <c r="X286" s="12"/>
      <c r="Y286" s="12"/>
      <c r="Z286" s="12"/>
      <c r="AA286" s="12"/>
      <c r="AB286" s="12" t="s">
        <v>28</v>
      </c>
      <c r="AC286" s="12" t="s">
        <v>17</v>
      </c>
      <c r="AD286" s="12" t="s">
        <v>16</v>
      </c>
      <c r="AE286" s="12" t="s">
        <v>1</v>
      </c>
      <c r="AF286" s="13" t="s">
        <v>116</v>
      </c>
      <c r="AG286" s="13" t="s">
        <v>115</v>
      </c>
      <c r="AH286" s="12" t="s">
        <v>114</v>
      </c>
      <c r="AI286" s="12"/>
      <c r="AJ286" s="12">
        <v>3</v>
      </c>
      <c r="AK286" s="12"/>
      <c r="AL286" s="12"/>
      <c r="AM286" s="12">
        <v>3</v>
      </c>
      <c r="AN286" s="12"/>
      <c r="AO286" s="12"/>
      <c r="AP286" s="12">
        <v>3</v>
      </c>
      <c r="AQ286" s="13"/>
      <c r="AR286" s="20"/>
      <c r="AS286" s="12"/>
      <c r="AT286" s="13"/>
      <c r="AU286" s="13"/>
      <c r="AV286" s="13"/>
      <c r="AW286" s="13"/>
      <c r="AX286" s="13"/>
      <c r="AY286" s="13"/>
      <c r="AZ286" s="13"/>
      <c r="BA286" s="13"/>
      <c r="BB286" s="12">
        <v>3</v>
      </c>
    </row>
    <row r="287" spans="1:54" ht="84.75" customHeight="1" x14ac:dyDescent="0.25">
      <c r="A287" s="13" t="s">
        <v>12</v>
      </c>
      <c r="B287" s="13" t="s">
        <v>11</v>
      </c>
      <c r="C287" s="13" t="s">
        <v>10</v>
      </c>
      <c r="D287" s="13" t="s">
        <v>9</v>
      </c>
      <c r="E287" s="13" t="s">
        <v>8</v>
      </c>
      <c r="F287" s="13" t="s">
        <v>47</v>
      </c>
      <c r="G287" s="13" t="s">
        <v>108</v>
      </c>
      <c r="H287" s="13" t="s">
        <v>107</v>
      </c>
      <c r="I287" s="13" t="s">
        <v>106</v>
      </c>
      <c r="J287" s="13" t="s">
        <v>113</v>
      </c>
      <c r="K287" s="15">
        <v>261</v>
      </c>
      <c r="L287" s="13" t="s">
        <v>112</v>
      </c>
      <c r="M287" s="12" t="s">
        <v>104</v>
      </c>
      <c r="N287" s="12"/>
      <c r="O287" s="12"/>
      <c r="P287" s="12" t="s">
        <v>39</v>
      </c>
      <c r="Q287" s="12" t="s">
        <v>111</v>
      </c>
      <c r="R287" s="12" t="s">
        <v>39</v>
      </c>
      <c r="S287" s="12" t="s">
        <v>39</v>
      </c>
      <c r="T287" s="12" t="s">
        <v>39</v>
      </c>
      <c r="U287" s="12" t="s">
        <v>39</v>
      </c>
      <c r="V287" s="12"/>
      <c r="W287" s="12"/>
      <c r="X287" s="12"/>
      <c r="Y287" s="12"/>
      <c r="Z287" s="12"/>
      <c r="AA287" s="12"/>
      <c r="AB287" s="12" t="s">
        <v>96</v>
      </c>
      <c r="AC287" s="12" t="s">
        <v>17</v>
      </c>
      <c r="AD287" s="12" t="s">
        <v>25</v>
      </c>
      <c r="AE287" s="12" t="s">
        <v>1</v>
      </c>
      <c r="AF287" s="13" t="s">
        <v>110</v>
      </c>
      <c r="AG287" s="13" t="s">
        <v>109</v>
      </c>
      <c r="AH287" s="12">
        <v>0</v>
      </c>
      <c r="AI287" s="12">
        <v>2</v>
      </c>
      <c r="AJ287" s="12">
        <v>2</v>
      </c>
      <c r="AK287" s="12">
        <v>2</v>
      </c>
      <c r="AL287" s="12">
        <v>2</v>
      </c>
      <c r="AM287" s="12">
        <v>8</v>
      </c>
      <c r="AN287" s="12"/>
      <c r="AO287" s="12"/>
      <c r="AP287" s="12">
        <v>2</v>
      </c>
      <c r="AQ287" s="13"/>
      <c r="AR287" s="20"/>
      <c r="AS287" s="12"/>
      <c r="AT287" s="13"/>
      <c r="AU287" s="13"/>
      <c r="AV287" s="13"/>
      <c r="AW287" s="13"/>
      <c r="AX287" s="13"/>
      <c r="AY287" s="13"/>
      <c r="AZ287" s="13"/>
      <c r="BA287" s="13"/>
      <c r="BB287" s="12">
        <v>2</v>
      </c>
    </row>
    <row r="288" spans="1:54" ht="84.75" customHeight="1" x14ac:dyDescent="0.25">
      <c r="A288" s="13" t="s">
        <v>12</v>
      </c>
      <c r="B288" s="13" t="s">
        <v>11</v>
      </c>
      <c r="C288" s="13" t="s">
        <v>10</v>
      </c>
      <c r="D288" s="13" t="s">
        <v>9</v>
      </c>
      <c r="E288" s="13" t="s">
        <v>8</v>
      </c>
      <c r="F288" s="13" t="s">
        <v>47</v>
      </c>
      <c r="G288" s="13" t="s">
        <v>108</v>
      </c>
      <c r="H288" s="13" t="s">
        <v>107</v>
      </c>
      <c r="I288" s="13" t="s">
        <v>106</v>
      </c>
      <c r="J288" s="13" t="s">
        <v>85</v>
      </c>
      <c r="K288" s="15">
        <v>262</v>
      </c>
      <c r="L288" s="13" t="s">
        <v>105</v>
      </c>
      <c r="M288" s="12" t="s">
        <v>104</v>
      </c>
      <c r="N288" s="12"/>
      <c r="O288" s="12"/>
      <c r="P288" s="12"/>
      <c r="Q288" s="12"/>
      <c r="R288" s="12"/>
      <c r="S288" s="12" t="s">
        <v>39</v>
      </c>
      <c r="T288" s="12"/>
      <c r="U288" s="12"/>
      <c r="V288" s="12"/>
      <c r="W288" s="12"/>
      <c r="X288" s="12"/>
      <c r="Y288" s="12"/>
      <c r="Z288" s="12"/>
      <c r="AA288" s="12"/>
      <c r="AB288" s="12" t="s">
        <v>4</v>
      </c>
      <c r="AC288" s="12" t="s">
        <v>17</v>
      </c>
      <c r="AD288" s="12" t="s">
        <v>16</v>
      </c>
      <c r="AE288" s="12" t="s">
        <v>65</v>
      </c>
      <c r="AF288" s="13" t="s">
        <v>103</v>
      </c>
      <c r="AG288" s="13" t="s">
        <v>102</v>
      </c>
      <c r="AH288" s="12">
        <v>0</v>
      </c>
      <c r="AI288" s="12">
        <v>20</v>
      </c>
      <c r="AJ288" s="12">
        <v>100</v>
      </c>
      <c r="AK288" s="12"/>
      <c r="AL288" s="12"/>
      <c r="AM288" s="12">
        <v>100</v>
      </c>
      <c r="AN288" s="12">
        <v>20</v>
      </c>
      <c r="AO288" s="12"/>
      <c r="AP288" s="12">
        <v>100</v>
      </c>
      <c r="AQ288" s="13"/>
      <c r="AR288" s="20"/>
      <c r="AS288" s="12"/>
      <c r="AT288" s="13"/>
      <c r="AU288" s="13"/>
      <c r="AV288" s="13"/>
      <c r="AW288" s="13"/>
      <c r="AX288" s="13"/>
      <c r="AY288" s="13"/>
      <c r="AZ288" s="13"/>
      <c r="BA288" s="13"/>
      <c r="BB288" s="12">
        <v>100</v>
      </c>
    </row>
    <row r="289" spans="1:54" ht="84.75" customHeight="1" x14ac:dyDescent="0.25">
      <c r="A289" s="13" t="s">
        <v>12</v>
      </c>
      <c r="B289" s="13" t="s">
        <v>11</v>
      </c>
      <c r="C289" s="13" t="s">
        <v>10</v>
      </c>
      <c r="D289" s="13" t="s">
        <v>9</v>
      </c>
      <c r="E289" s="13" t="s">
        <v>8</v>
      </c>
      <c r="F289" s="13" t="s">
        <v>47</v>
      </c>
      <c r="G289" s="13" t="s">
        <v>61</v>
      </c>
      <c r="H289" s="13" t="s">
        <v>87</v>
      </c>
      <c r="I289" s="13" t="s">
        <v>101</v>
      </c>
      <c r="J289" s="13" t="s">
        <v>100</v>
      </c>
      <c r="K289" s="15">
        <v>268</v>
      </c>
      <c r="L289" s="13" t="s">
        <v>99</v>
      </c>
      <c r="M289" s="12" t="s">
        <v>40</v>
      </c>
      <c r="N289" s="12"/>
      <c r="O289" s="12"/>
      <c r="P289" s="12" t="s">
        <v>98</v>
      </c>
      <c r="Q289" s="12" t="s">
        <v>97</v>
      </c>
      <c r="R289" s="12" t="s">
        <v>39</v>
      </c>
      <c r="S289" s="12" t="s">
        <v>39</v>
      </c>
      <c r="T289" s="12" t="s">
        <v>39</v>
      </c>
      <c r="U289" s="12" t="s">
        <v>39</v>
      </c>
      <c r="V289" s="12"/>
      <c r="W289" s="12"/>
      <c r="X289" s="12"/>
      <c r="Y289" s="12"/>
      <c r="Z289" s="12"/>
      <c r="AA289" s="12"/>
      <c r="AB289" s="12" t="s">
        <v>96</v>
      </c>
      <c r="AC289" s="12" t="s">
        <v>3</v>
      </c>
      <c r="AD289" s="12" t="s">
        <v>16</v>
      </c>
      <c r="AE289" s="12" t="s">
        <v>1</v>
      </c>
      <c r="AF289" s="13" t="s">
        <v>95</v>
      </c>
      <c r="AG289" s="13" t="s">
        <v>94</v>
      </c>
      <c r="AH289" s="12"/>
      <c r="AI289" s="12">
        <v>30</v>
      </c>
      <c r="AJ289" s="12">
        <v>75</v>
      </c>
      <c r="AK289" s="12"/>
      <c r="AL289" s="12"/>
      <c r="AM289" s="12">
        <v>75</v>
      </c>
      <c r="AN289" s="12"/>
      <c r="AO289" s="12"/>
      <c r="AP289" s="12">
        <v>75</v>
      </c>
      <c r="AQ289" s="13"/>
      <c r="AR289" s="20"/>
      <c r="AS289" s="37">
        <f>75/4</f>
        <v>18.75</v>
      </c>
      <c r="AT289" s="13"/>
      <c r="AU289" s="13"/>
      <c r="AV289" s="12">
        <v>19</v>
      </c>
      <c r="AW289" s="12"/>
      <c r="AX289" s="12"/>
      <c r="AY289" s="12">
        <v>19</v>
      </c>
      <c r="AZ289" s="12"/>
      <c r="BA289" s="12"/>
      <c r="BB289" s="12">
        <v>18</v>
      </c>
    </row>
    <row r="290" spans="1:54" ht="84.75" customHeight="1" x14ac:dyDescent="0.25">
      <c r="A290" s="13" t="s">
        <v>12</v>
      </c>
      <c r="B290" s="13" t="s">
        <v>11</v>
      </c>
      <c r="C290" s="13" t="s">
        <v>10</v>
      </c>
      <c r="D290" s="13" t="s">
        <v>9</v>
      </c>
      <c r="E290" s="13" t="s">
        <v>8</v>
      </c>
      <c r="F290" s="13" t="s">
        <v>47</v>
      </c>
      <c r="G290" s="13" t="s">
        <v>61</v>
      </c>
      <c r="H290" s="13" t="s">
        <v>87</v>
      </c>
      <c r="I290" s="13" t="s">
        <v>86</v>
      </c>
      <c r="J290" s="13" t="s">
        <v>93</v>
      </c>
      <c r="K290" s="15">
        <v>291</v>
      </c>
      <c r="L290" s="13" t="s">
        <v>92</v>
      </c>
      <c r="M290" s="12" t="s">
        <v>91</v>
      </c>
      <c r="N290" s="12" t="s">
        <v>39</v>
      </c>
      <c r="O290" s="12"/>
      <c r="P290" s="12"/>
      <c r="Q290" s="12"/>
      <c r="R290" s="12" t="s">
        <v>90</v>
      </c>
      <c r="S290" s="12"/>
      <c r="T290" s="12"/>
      <c r="U290" s="12"/>
      <c r="V290" s="12"/>
      <c r="W290" s="12"/>
      <c r="X290" s="12"/>
      <c r="Y290" s="12"/>
      <c r="Z290" s="12"/>
      <c r="AA290" s="12"/>
      <c r="AB290" s="12" t="s">
        <v>28</v>
      </c>
      <c r="AC290" s="12" t="s">
        <v>17</v>
      </c>
      <c r="AD290" s="12" t="s">
        <v>25</v>
      </c>
      <c r="AE290" s="12" t="s">
        <v>1</v>
      </c>
      <c r="AF290" s="13" t="s">
        <v>89</v>
      </c>
      <c r="AG290" s="13" t="s">
        <v>88</v>
      </c>
      <c r="AH290" s="12">
        <v>0</v>
      </c>
      <c r="AI290" s="12">
        <v>10</v>
      </c>
      <c r="AJ290" s="12">
        <v>10</v>
      </c>
      <c r="AK290" s="12">
        <v>10</v>
      </c>
      <c r="AL290" s="12">
        <v>10</v>
      </c>
      <c r="AM290" s="12">
        <v>40</v>
      </c>
      <c r="AN290" s="12">
        <v>21</v>
      </c>
      <c r="AO290" s="12"/>
      <c r="AP290" s="12">
        <v>10</v>
      </c>
      <c r="AQ290" s="13"/>
      <c r="AR290" s="20"/>
      <c r="AS290" s="12"/>
      <c r="AT290" s="13"/>
      <c r="AU290" s="13"/>
      <c r="AV290" s="13"/>
      <c r="AW290" s="13"/>
      <c r="AX290" s="13"/>
      <c r="AY290" s="13"/>
      <c r="AZ290" s="13"/>
      <c r="BA290" s="13"/>
      <c r="BB290" s="12">
        <v>10</v>
      </c>
    </row>
    <row r="291" spans="1:54" ht="84.75" customHeight="1" x14ac:dyDescent="0.25">
      <c r="A291" s="13" t="s">
        <v>12</v>
      </c>
      <c r="B291" s="13" t="s">
        <v>11</v>
      </c>
      <c r="C291" s="13" t="s">
        <v>10</v>
      </c>
      <c r="D291" s="13" t="s">
        <v>9</v>
      </c>
      <c r="E291" s="13" t="s">
        <v>8</v>
      </c>
      <c r="F291" s="13" t="s">
        <v>47</v>
      </c>
      <c r="G291" s="13" t="s">
        <v>61</v>
      </c>
      <c r="H291" s="13" t="s">
        <v>87</v>
      </c>
      <c r="I291" s="13" t="s">
        <v>86</v>
      </c>
      <c r="J291" s="13" t="s">
        <v>85</v>
      </c>
      <c r="K291" s="15">
        <v>280</v>
      </c>
      <c r="L291" s="13" t="s">
        <v>84</v>
      </c>
      <c r="M291" s="12" t="s">
        <v>40</v>
      </c>
      <c r="N291" s="12"/>
      <c r="O291" s="12"/>
      <c r="P291" s="12"/>
      <c r="Q291" s="12"/>
      <c r="R291" s="12"/>
      <c r="S291" s="12" t="s">
        <v>39</v>
      </c>
      <c r="T291" s="12"/>
      <c r="U291" s="12"/>
      <c r="V291" s="12"/>
      <c r="W291" s="12"/>
      <c r="X291" s="12"/>
      <c r="Y291" s="12"/>
      <c r="Z291" s="12"/>
      <c r="AA291" s="12"/>
      <c r="AB291" s="12" t="s">
        <v>4</v>
      </c>
      <c r="AC291" s="12" t="s">
        <v>3</v>
      </c>
      <c r="AD291" s="12" t="s">
        <v>16</v>
      </c>
      <c r="AE291" s="12" t="s">
        <v>65</v>
      </c>
      <c r="AF291" s="13" t="s">
        <v>83</v>
      </c>
      <c r="AG291" s="13" t="s">
        <v>82</v>
      </c>
      <c r="AH291" s="12">
        <v>0</v>
      </c>
      <c r="AI291" s="12">
        <v>20</v>
      </c>
      <c r="AJ291" s="12">
        <v>100</v>
      </c>
      <c r="AK291" s="12"/>
      <c r="AL291" s="12"/>
      <c r="AM291" s="12">
        <v>100</v>
      </c>
      <c r="AN291" s="12"/>
      <c r="AO291" s="12"/>
      <c r="AP291" s="12">
        <v>100</v>
      </c>
      <c r="AQ291" s="13"/>
      <c r="AR291" s="20"/>
      <c r="AS291" s="12">
        <v>30</v>
      </c>
      <c r="AT291" s="13"/>
      <c r="AU291" s="13"/>
      <c r="AV291" s="12">
        <v>0</v>
      </c>
      <c r="AW291" s="12"/>
      <c r="AX291" s="12"/>
      <c r="AY291" s="12">
        <v>70</v>
      </c>
      <c r="AZ291" s="12"/>
      <c r="BA291" s="12"/>
      <c r="BB291" s="12">
        <v>0</v>
      </c>
    </row>
    <row r="292" spans="1:54" ht="84.75" customHeight="1" x14ac:dyDescent="0.25">
      <c r="A292" s="13" t="s">
        <v>12</v>
      </c>
      <c r="B292" s="13" t="s">
        <v>11</v>
      </c>
      <c r="C292" s="13" t="s">
        <v>10</v>
      </c>
      <c r="D292" s="13" t="s">
        <v>9</v>
      </c>
      <c r="E292" s="13" t="s">
        <v>9</v>
      </c>
      <c r="F292" s="13" t="s">
        <v>47</v>
      </c>
      <c r="G292" s="13" t="s">
        <v>46</v>
      </c>
      <c r="H292" s="13" t="s">
        <v>45</v>
      </c>
      <c r="I292" s="13" t="s">
        <v>53</v>
      </c>
      <c r="J292" s="13" t="s">
        <v>81</v>
      </c>
      <c r="K292" s="15">
        <v>310</v>
      </c>
      <c r="L292" s="13" t="s">
        <v>80</v>
      </c>
      <c r="M292" s="12" t="s">
        <v>56</v>
      </c>
      <c r="N292" s="12"/>
      <c r="O292" s="12" t="s">
        <v>79</v>
      </c>
      <c r="P292" s="12"/>
      <c r="Q292" s="12"/>
      <c r="R292" s="12"/>
      <c r="S292" s="12"/>
      <c r="T292" s="12"/>
      <c r="U292" s="12"/>
      <c r="V292" s="12"/>
      <c r="W292" s="12"/>
      <c r="X292" s="12"/>
      <c r="Y292" s="12"/>
      <c r="Z292" s="12"/>
      <c r="AA292" s="12"/>
      <c r="AB292" s="12" t="s">
        <v>78</v>
      </c>
      <c r="AC292" s="12" t="s">
        <v>77</v>
      </c>
      <c r="AD292" s="12" t="s">
        <v>25</v>
      </c>
      <c r="AE292" s="12" t="s">
        <v>65</v>
      </c>
      <c r="AF292" s="13" t="s">
        <v>76</v>
      </c>
      <c r="AG292" s="13" t="s">
        <v>72</v>
      </c>
      <c r="AH292" s="12">
        <v>40</v>
      </c>
      <c r="AI292" s="12">
        <v>48</v>
      </c>
      <c r="AJ292" s="12">
        <v>53</v>
      </c>
      <c r="AK292" s="12">
        <v>56</v>
      </c>
      <c r="AL292" s="12">
        <v>60</v>
      </c>
      <c r="AM292" s="12">
        <v>60</v>
      </c>
      <c r="AN292" s="12">
        <v>48</v>
      </c>
      <c r="AO292" s="12">
        <v>0</v>
      </c>
      <c r="AP292" s="12">
        <v>5</v>
      </c>
      <c r="AQ292" s="13">
        <v>0</v>
      </c>
      <c r="AR292" s="20">
        <v>0</v>
      </c>
      <c r="AS292" s="12">
        <v>0.85</v>
      </c>
      <c r="AT292" s="13">
        <v>0</v>
      </c>
      <c r="AU292" s="13">
        <v>0</v>
      </c>
      <c r="AV292" s="13">
        <v>0.9</v>
      </c>
      <c r="AW292" s="13">
        <v>1</v>
      </c>
      <c r="AX292" s="12">
        <v>0.65</v>
      </c>
      <c r="AY292" s="13">
        <v>0.4</v>
      </c>
      <c r="AZ292" s="36">
        <v>0.3</v>
      </c>
      <c r="BA292" s="36">
        <v>0</v>
      </c>
      <c r="BB292" s="12">
        <v>0.9</v>
      </c>
    </row>
    <row r="293" spans="1:54" ht="84.75" customHeight="1" x14ac:dyDescent="0.25">
      <c r="A293" s="13" t="s">
        <v>12</v>
      </c>
      <c r="B293" s="13" t="s">
        <v>11</v>
      </c>
      <c r="C293" s="13" t="s">
        <v>10</v>
      </c>
      <c r="D293" s="13" t="s">
        <v>9</v>
      </c>
      <c r="E293" s="13" t="s">
        <v>8</v>
      </c>
      <c r="F293" s="13" t="s">
        <v>47</v>
      </c>
      <c r="G293" s="13" t="s">
        <v>61</v>
      </c>
      <c r="H293" s="13" t="s">
        <v>60</v>
      </c>
      <c r="I293" s="13" t="s">
        <v>71</v>
      </c>
      <c r="J293" s="13" t="s">
        <v>70</v>
      </c>
      <c r="K293" s="15">
        <v>127</v>
      </c>
      <c r="L293" s="13" t="s">
        <v>75</v>
      </c>
      <c r="M293" s="12" t="s">
        <v>66</v>
      </c>
      <c r="N293" s="12"/>
      <c r="O293" s="12"/>
      <c r="P293" s="12"/>
      <c r="Q293" s="12"/>
      <c r="R293" s="12"/>
      <c r="S293" s="12"/>
      <c r="T293" s="12"/>
      <c r="U293" s="12"/>
      <c r="V293" s="12" t="s">
        <v>39</v>
      </c>
      <c r="W293" s="12"/>
      <c r="X293" s="12"/>
      <c r="Y293" s="12"/>
      <c r="Z293" s="12"/>
      <c r="AA293" s="12"/>
      <c r="AB293" s="12" t="s">
        <v>74</v>
      </c>
      <c r="AC293" s="12" t="s">
        <v>3</v>
      </c>
      <c r="AD293" s="12" t="s">
        <v>25</v>
      </c>
      <c r="AE293" s="12" t="s">
        <v>65</v>
      </c>
      <c r="AF293" s="13" t="s">
        <v>73</v>
      </c>
      <c r="AG293" s="13" t="s">
        <v>72</v>
      </c>
      <c r="AH293" s="12"/>
      <c r="AI293" s="12"/>
      <c r="AJ293" s="12">
        <v>100</v>
      </c>
      <c r="AK293" s="12"/>
      <c r="AL293" s="12"/>
      <c r="AM293" s="12">
        <v>100</v>
      </c>
      <c r="AN293" s="12"/>
      <c r="AO293" s="12"/>
      <c r="AP293" s="12">
        <v>100</v>
      </c>
      <c r="AQ293" s="13"/>
      <c r="AR293" s="20"/>
      <c r="AS293" s="12">
        <v>0</v>
      </c>
      <c r="AT293" s="13"/>
      <c r="AU293" s="13"/>
      <c r="AV293" s="12">
        <v>0</v>
      </c>
      <c r="AW293" s="12"/>
      <c r="AX293" s="12"/>
      <c r="AY293" s="12">
        <v>50</v>
      </c>
      <c r="AZ293" s="12"/>
      <c r="BA293" s="12"/>
      <c r="BB293" s="12">
        <v>50</v>
      </c>
    </row>
    <row r="294" spans="1:54" ht="84.75" customHeight="1" x14ac:dyDescent="0.25">
      <c r="A294" s="13" t="s">
        <v>12</v>
      </c>
      <c r="B294" s="13" t="s">
        <v>11</v>
      </c>
      <c r="C294" s="13" t="s">
        <v>10</v>
      </c>
      <c r="D294" s="13" t="s">
        <v>9</v>
      </c>
      <c r="E294" s="13" t="s">
        <v>8</v>
      </c>
      <c r="F294" s="13" t="s">
        <v>47</v>
      </c>
      <c r="G294" s="13" t="s">
        <v>61</v>
      </c>
      <c r="H294" s="13" t="s">
        <v>60</v>
      </c>
      <c r="I294" s="13" t="s">
        <v>71</v>
      </c>
      <c r="J294" s="13" t="s">
        <v>70</v>
      </c>
      <c r="K294" s="15">
        <v>96</v>
      </c>
      <c r="L294" s="13" t="s">
        <v>69</v>
      </c>
      <c r="M294" s="12" t="s">
        <v>40</v>
      </c>
      <c r="N294" s="12" t="s">
        <v>39</v>
      </c>
      <c r="O294" s="12"/>
      <c r="P294" s="12"/>
      <c r="Q294" s="12"/>
      <c r="R294" s="12"/>
      <c r="S294" s="12"/>
      <c r="T294" s="12"/>
      <c r="U294" s="12"/>
      <c r="V294" s="12"/>
      <c r="W294" s="12"/>
      <c r="X294" s="12"/>
      <c r="Y294" s="12"/>
      <c r="Z294" s="12"/>
      <c r="AA294" s="12"/>
      <c r="AB294" s="12" t="s">
        <v>28</v>
      </c>
      <c r="AC294" s="12" t="s">
        <v>17</v>
      </c>
      <c r="AD294" s="12" t="s">
        <v>25</v>
      </c>
      <c r="AE294" s="12" t="s">
        <v>1</v>
      </c>
      <c r="AF294" s="13" t="s">
        <v>68</v>
      </c>
      <c r="AG294" s="13" t="s">
        <v>67</v>
      </c>
      <c r="AH294" s="12">
        <v>430000</v>
      </c>
      <c r="AI294" s="12">
        <v>472686</v>
      </c>
      <c r="AJ294" s="12">
        <v>481320</v>
      </c>
      <c r="AK294" s="12"/>
      <c r="AL294" s="12"/>
      <c r="AM294" s="12">
        <v>481320</v>
      </c>
      <c r="AN294" s="12"/>
      <c r="AO294" s="12"/>
      <c r="AP294" s="12">
        <v>481320</v>
      </c>
      <c r="AQ294" s="13"/>
      <c r="AR294" s="20"/>
      <c r="AS294" s="12"/>
      <c r="AT294" s="13"/>
      <c r="AU294" s="13"/>
      <c r="AV294" s="13"/>
      <c r="AW294" s="13"/>
      <c r="AX294" s="13"/>
      <c r="AY294" s="13"/>
      <c r="AZ294" s="13"/>
      <c r="BA294" s="13"/>
      <c r="BB294" s="12">
        <v>481320</v>
      </c>
    </row>
    <row r="295" spans="1:54" ht="84.75" customHeight="1" x14ac:dyDescent="0.25">
      <c r="A295" s="13" t="s">
        <v>12</v>
      </c>
      <c r="B295" s="13" t="s">
        <v>11</v>
      </c>
      <c r="C295" s="13" t="s">
        <v>10</v>
      </c>
      <c r="D295" s="13" t="s">
        <v>9</v>
      </c>
      <c r="E295" s="13" t="s">
        <v>9</v>
      </c>
      <c r="F295" s="13" t="s">
        <v>47</v>
      </c>
      <c r="G295" s="13" t="s">
        <v>46</v>
      </c>
      <c r="H295" s="13" t="s">
        <v>45</v>
      </c>
      <c r="I295" s="13" t="s">
        <v>44</v>
      </c>
      <c r="J295" s="13" t="s">
        <v>43</v>
      </c>
      <c r="K295" s="15">
        <v>99</v>
      </c>
      <c r="L295" s="13" t="s">
        <v>64</v>
      </c>
      <c r="M295" s="12" t="s">
        <v>66</v>
      </c>
      <c r="N295" s="12"/>
      <c r="O295" s="12"/>
      <c r="P295" s="12" t="s">
        <v>39</v>
      </c>
      <c r="Q295" s="12"/>
      <c r="R295" s="12"/>
      <c r="S295" s="12"/>
      <c r="T295" s="12"/>
      <c r="U295" s="12"/>
      <c r="V295" s="12"/>
      <c r="W295" s="12"/>
      <c r="X295" s="12" t="s">
        <v>39</v>
      </c>
      <c r="Y295" s="12"/>
      <c r="Z295" s="12"/>
      <c r="AA295" s="12"/>
      <c r="AB295" s="12" t="s">
        <v>4</v>
      </c>
      <c r="AC295" s="12" t="s">
        <v>17</v>
      </c>
      <c r="AD295" s="12" t="s">
        <v>25</v>
      </c>
      <c r="AE295" s="12" t="s">
        <v>65</v>
      </c>
      <c r="AF295" s="13" t="s">
        <v>64</v>
      </c>
      <c r="AG295" s="13" t="s">
        <v>63</v>
      </c>
      <c r="AH295" s="12" t="s">
        <v>62</v>
      </c>
      <c r="AI295" s="12"/>
      <c r="AJ295" s="12">
        <v>100</v>
      </c>
      <c r="AK295" s="12"/>
      <c r="AL295" s="12"/>
      <c r="AM295" s="12">
        <v>100</v>
      </c>
      <c r="AN295" s="12"/>
      <c r="AO295" s="12"/>
      <c r="AP295" s="12">
        <v>100</v>
      </c>
      <c r="AQ295" s="13"/>
      <c r="AR295" s="20"/>
      <c r="AS295" s="12"/>
      <c r="AT295" s="13"/>
      <c r="AU295" s="13"/>
      <c r="AV295" s="13"/>
      <c r="AW295" s="13"/>
      <c r="AX295" s="13"/>
      <c r="AY295" s="13"/>
      <c r="AZ295" s="13"/>
      <c r="BA295" s="13"/>
      <c r="BB295" s="12">
        <v>100</v>
      </c>
    </row>
    <row r="296" spans="1:54" ht="84.75" customHeight="1" x14ac:dyDescent="0.25">
      <c r="A296" s="13" t="s">
        <v>12</v>
      </c>
      <c r="B296" s="13" t="s">
        <v>11</v>
      </c>
      <c r="C296" s="13" t="s">
        <v>10</v>
      </c>
      <c r="D296" s="13" t="s">
        <v>9</v>
      </c>
      <c r="E296" s="13" t="s">
        <v>9</v>
      </c>
      <c r="F296" s="13" t="s">
        <v>47</v>
      </c>
      <c r="G296" s="13" t="s">
        <v>61</v>
      </c>
      <c r="H296" s="13" t="s">
        <v>60</v>
      </c>
      <c r="I296" s="13" t="s">
        <v>59</v>
      </c>
      <c r="J296" s="13" t="s">
        <v>58</v>
      </c>
      <c r="K296" s="15">
        <v>188</v>
      </c>
      <c r="L296" s="13" t="s">
        <v>57</v>
      </c>
      <c r="M296" s="12" t="s">
        <v>56</v>
      </c>
      <c r="N296" s="12"/>
      <c r="O296" s="12"/>
      <c r="P296" s="12"/>
      <c r="Q296" s="12"/>
      <c r="R296" s="12"/>
      <c r="S296" s="12"/>
      <c r="T296" s="12"/>
      <c r="U296" s="12"/>
      <c r="V296" s="12"/>
      <c r="W296" s="12"/>
      <c r="X296" s="12"/>
      <c r="Y296" s="12"/>
      <c r="Z296" s="12"/>
      <c r="AA296" s="12" t="s">
        <v>39</v>
      </c>
      <c r="AB296" s="12" t="s">
        <v>28</v>
      </c>
      <c r="AC296" s="12" t="s">
        <v>17</v>
      </c>
      <c r="AD296" s="12" t="s">
        <v>16</v>
      </c>
      <c r="AE296" s="12" t="s">
        <v>1</v>
      </c>
      <c r="AF296" s="13" t="s">
        <v>55</v>
      </c>
      <c r="AG296" s="13" t="s">
        <v>54</v>
      </c>
      <c r="AH296" s="12">
        <v>61</v>
      </c>
      <c r="AI296" s="12">
        <v>61</v>
      </c>
      <c r="AJ296" s="12">
        <v>63</v>
      </c>
      <c r="AK296" s="12"/>
      <c r="AL296" s="12"/>
      <c r="AM296" s="12">
        <v>63</v>
      </c>
      <c r="AN296" s="12">
        <v>61</v>
      </c>
      <c r="AO296" s="12"/>
      <c r="AP296" s="12">
        <f>AJ296</f>
        <v>63</v>
      </c>
      <c r="AQ296" s="13"/>
      <c r="AR296" s="20"/>
      <c r="AS296" s="12">
        <v>0</v>
      </c>
      <c r="AT296" s="13"/>
      <c r="AU296" s="13"/>
      <c r="AV296" s="12">
        <v>0</v>
      </c>
      <c r="AW296" s="12"/>
      <c r="AX296" s="12"/>
      <c r="AY296" s="12">
        <v>0</v>
      </c>
      <c r="AZ296" s="12"/>
      <c r="BA296" s="12"/>
      <c r="BB296" s="12">
        <v>63</v>
      </c>
    </row>
    <row r="297" spans="1:54" ht="84.75" customHeight="1" x14ac:dyDescent="0.25">
      <c r="A297" s="13" t="s">
        <v>12</v>
      </c>
      <c r="B297" s="13" t="s">
        <v>11</v>
      </c>
      <c r="C297" s="13" t="s">
        <v>10</v>
      </c>
      <c r="D297" s="13" t="s">
        <v>9</v>
      </c>
      <c r="E297" s="13" t="s">
        <v>9</v>
      </c>
      <c r="F297" s="13" t="s">
        <v>47</v>
      </c>
      <c r="G297" s="13" t="s">
        <v>46</v>
      </c>
      <c r="H297" s="13" t="s">
        <v>45</v>
      </c>
      <c r="I297" s="13" t="s">
        <v>53</v>
      </c>
      <c r="J297" s="13" t="s">
        <v>52</v>
      </c>
      <c r="K297" s="15">
        <v>306</v>
      </c>
      <c r="L297" s="13" t="s">
        <v>51</v>
      </c>
      <c r="M297" s="12" t="s">
        <v>40</v>
      </c>
      <c r="N297" s="12" t="s">
        <v>39</v>
      </c>
      <c r="O297" s="12">
        <v>3866</v>
      </c>
      <c r="P297" s="12"/>
      <c r="Q297" s="12"/>
      <c r="R297" s="12"/>
      <c r="S297" s="12"/>
      <c r="T297" s="12"/>
      <c r="U297" s="12"/>
      <c r="V297" s="12"/>
      <c r="W297" s="12"/>
      <c r="X297" s="12"/>
      <c r="Y297" s="12"/>
      <c r="Z297" s="12"/>
      <c r="AA297" s="12"/>
      <c r="AB297" s="12" t="s">
        <v>28</v>
      </c>
      <c r="AC297" s="12" t="s">
        <v>3</v>
      </c>
      <c r="AD297" s="12" t="s">
        <v>25</v>
      </c>
      <c r="AE297" s="12" t="s">
        <v>50</v>
      </c>
      <c r="AF297" s="13" t="s">
        <v>49</v>
      </c>
      <c r="AG297" s="13" t="s">
        <v>48</v>
      </c>
      <c r="AH297" s="12">
        <v>11</v>
      </c>
      <c r="AI297" s="12">
        <v>11</v>
      </c>
      <c r="AJ297" s="12">
        <v>14</v>
      </c>
      <c r="AK297" s="12">
        <v>17</v>
      </c>
      <c r="AL297" s="12">
        <v>20</v>
      </c>
      <c r="AM297" s="12">
        <v>20</v>
      </c>
      <c r="AN297" s="12"/>
      <c r="AO297" s="12">
        <v>0</v>
      </c>
      <c r="AP297" s="12">
        <v>3</v>
      </c>
      <c r="AQ297" s="10"/>
      <c r="AR297" s="11"/>
      <c r="AS297" s="7">
        <v>0</v>
      </c>
      <c r="AT297" s="10"/>
      <c r="AU297" s="10"/>
      <c r="AV297" s="7">
        <v>1</v>
      </c>
      <c r="AW297" s="7"/>
      <c r="AX297" s="7"/>
      <c r="AY297" s="7">
        <v>1</v>
      </c>
      <c r="AZ297" s="7"/>
      <c r="BA297" s="7"/>
      <c r="BB297" s="7">
        <v>1</v>
      </c>
    </row>
    <row r="298" spans="1:54" ht="84.75" customHeight="1" x14ac:dyDescent="0.25">
      <c r="A298" s="31" t="s">
        <v>12</v>
      </c>
      <c r="B298" s="30" t="s">
        <v>11</v>
      </c>
      <c r="C298" s="13" t="s">
        <v>10</v>
      </c>
      <c r="D298" s="30" t="s">
        <v>9</v>
      </c>
      <c r="E298" s="30" t="s">
        <v>8</v>
      </c>
      <c r="F298" s="30" t="s">
        <v>47</v>
      </c>
      <c r="G298" s="30" t="s">
        <v>46</v>
      </c>
      <c r="H298" s="30" t="s">
        <v>45</v>
      </c>
      <c r="I298" s="16" t="s">
        <v>44</v>
      </c>
      <c r="J298" s="16" t="s">
        <v>43</v>
      </c>
      <c r="K298" s="29" t="s">
        <v>42</v>
      </c>
      <c r="L298" s="28" t="s">
        <v>41</v>
      </c>
      <c r="M298" s="26" t="s">
        <v>40</v>
      </c>
      <c r="N298" s="26" t="s">
        <v>39</v>
      </c>
      <c r="O298" s="26"/>
      <c r="P298" s="26"/>
      <c r="Q298" s="26"/>
      <c r="R298" s="26"/>
      <c r="S298" s="26"/>
      <c r="T298" s="26"/>
      <c r="U298" s="26"/>
      <c r="V298" s="26"/>
      <c r="W298" s="26"/>
      <c r="X298" s="26"/>
      <c r="Y298" s="26"/>
      <c r="Z298" s="26"/>
      <c r="AA298" s="26"/>
      <c r="AB298" s="26" t="s">
        <v>28</v>
      </c>
      <c r="AC298" s="26" t="s">
        <v>3</v>
      </c>
      <c r="AD298" s="26" t="s">
        <v>25</v>
      </c>
      <c r="AE298" s="26" t="s">
        <v>1</v>
      </c>
      <c r="AF298" s="27" t="s">
        <v>38</v>
      </c>
      <c r="AG298" s="26" t="s">
        <v>37</v>
      </c>
      <c r="AH298" s="26">
        <v>0</v>
      </c>
      <c r="AI298" s="26">
        <v>0</v>
      </c>
      <c r="AJ298" s="26">
        <v>20</v>
      </c>
      <c r="AK298" s="26"/>
      <c r="AL298" s="26"/>
      <c r="AM298" s="26">
        <v>20</v>
      </c>
      <c r="AN298" s="26"/>
      <c r="AO298" s="26">
        <v>0</v>
      </c>
      <c r="AP298" s="25">
        <v>20</v>
      </c>
      <c r="AQ298" s="10"/>
      <c r="AR298" s="11"/>
      <c r="AS298" s="7"/>
      <c r="AT298" s="10"/>
      <c r="AU298" s="10"/>
      <c r="AV298" s="7"/>
      <c r="AW298" s="7"/>
      <c r="AX298" s="7"/>
      <c r="AY298" s="7">
        <v>10</v>
      </c>
      <c r="AZ298" s="7"/>
      <c r="BA298" s="7"/>
      <c r="BB298" s="7">
        <v>10</v>
      </c>
    </row>
    <row r="299" spans="1:54" ht="84.75" customHeight="1" x14ac:dyDescent="0.25">
      <c r="A299" s="13" t="s">
        <v>12</v>
      </c>
      <c r="B299" s="13" t="s">
        <v>11</v>
      </c>
      <c r="C299" s="13" t="s">
        <v>10</v>
      </c>
      <c r="D299" s="13" t="s">
        <v>9</v>
      </c>
      <c r="E299" s="13" t="s">
        <v>8</v>
      </c>
      <c r="F299" s="13" t="s">
        <v>7</v>
      </c>
      <c r="G299" s="13"/>
      <c r="H299" s="13"/>
      <c r="I299" s="13"/>
      <c r="J299" s="13"/>
      <c r="K299" s="15">
        <v>190</v>
      </c>
      <c r="L299" s="21" t="s">
        <v>36</v>
      </c>
      <c r="M299" s="12" t="s">
        <v>29</v>
      </c>
      <c r="N299" s="12"/>
      <c r="O299" s="12"/>
      <c r="P299" s="12"/>
      <c r="Q299" s="12"/>
      <c r="R299" s="12"/>
      <c r="S299" s="12"/>
      <c r="T299" s="12"/>
      <c r="U299" s="12"/>
      <c r="V299" s="12"/>
      <c r="W299" s="12"/>
      <c r="X299" s="12"/>
      <c r="Y299" s="12"/>
      <c r="Z299" s="12"/>
      <c r="AA299" s="12"/>
      <c r="AB299" s="12" t="s">
        <v>4</v>
      </c>
      <c r="AC299" s="12" t="s">
        <v>17</v>
      </c>
      <c r="AD299" s="12" t="s">
        <v>25</v>
      </c>
      <c r="AE299" s="12" t="s">
        <v>20</v>
      </c>
      <c r="AF299" s="23" t="s">
        <v>35</v>
      </c>
      <c r="AG299" s="13"/>
      <c r="AH299" s="12">
        <v>0</v>
      </c>
      <c r="AI299" s="12">
        <v>25</v>
      </c>
      <c r="AJ299" s="12">
        <v>25</v>
      </c>
      <c r="AK299" s="12">
        <v>25</v>
      </c>
      <c r="AL299" s="12">
        <v>25</v>
      </c>
      <c r="AM299" s="12">
        <v>100</v>
      </c>
      <c r="AN299" s="12"/>
      <c r="AO299" s="12"/>
      <c r="AP299" s="12">
        <v>25</v>
      </c>
      <c r="AQ299" s="13"/>
      <c r="AR299" s="20"/>
      <c r="AS299" s="12"/>
      <c r="AT299" s="13"/>
      <c r="AU299" s="13"/>
      <c r="AV299" s="12"/>
      <c r="AW299" s="12"/>
      <c r="AX299" s="12"/>
      <c r="AY299" s="12"/>
      <c r="AZ299" s="12"/>
      <c r="BA299" s="12"/>
      <c r="BB299" s="12">
        <v>25</v>
      </c>
    </row>
    <row r="300" spans="1:54" ht="84.75" customHeight="1" x14ac:dyDescent="0.25">
      <c r="A300" s="13" t="s">
        <v>12</v>
      </c>
      <c r="B300" s="13" t="s">
        <v>11</v>
      </c>
      <c r="C300" s="13" t="s">
        <v>10</v>
      </c>
      <c r="D300" s="13" t="s">
        <v>9</v>
      </c>
      <c r="E300" s="13" t="s">
        <v>8</v>
      </c>
      <c r="F300" s="13" t="s">
        <v>7</v>
      </c>
      <c r="G300" s="13"/>
      <c r="H300" s="13"/>
      <c r="I300" s="13"/>
      <c r="J300" s="13"/>
      <c r="K300" s="15">
        <v>191</v>
      </c>
      <c r="L300" s="22" t="s">
        <v>34</v>
      </c>
      <c r="M300" s="12" t="s">
        <v>29</v>
      </c>
      <c r="N300" s="12"/>
      <c r="O300" s="12"/>
      <c r="P300" s="12"/>
      <c r="Q300" s="12"/>
      <c r="R300" s="12"/>
      <c r="S300" s="12"/>
      <c r="T300" s="12"/>
      <c r="U300" s="12"/>
      <c r="V300" s="12"/>
      <c r="W300" s="12"/>
      <c r="X300" s="12"/>
      <c r="Y300" s="12"/>
      <c r="Z300" s="12"/>
      <c r="AA300" s="12"/>
      <c r="AB300" s="12" t="s">
        <v>28</v>
      </c>
      <c r="AC300" s="12" t="s">
        <v>17</v>
      </c>
      <c r="AD300" s="12" t="s">
        <v>25</v>
      </c>
      <c r="AE300" s="12" t="s">
        <v>1</v>
      </c>
      <c r="AF300" s="13" t="s">
        <v>33</v>
      </c>
      <c r="AG300" s="13"/>
      <c r="AH300" s="12">
        <v>8000</v>
      </c>
      <c r="AI300" s="12">
        <v>2000</v>
      </c>
      <c r="AJ300" s="12">
        <v>2500</v>
      </c>
      <c r="AK300" s="12">
        <v>2250</v>
      </c>
      <c r="AL300" s="12">
        <v>2250</v>
      </c>
      <c r="AM300" s="12">
        <v>9000</v>
      </c>
      <c r="AN300" s="12"/>
      <c r="AO300" s="12"/>
      <c r="AP300" s="12">
        <v>2500</v>
      </c>
      <c r="AQ300" s="10"/>
      <c r="AR300" s="11"/>
      <c r="AS300" s="7"/>
      <c r="AT300" s="10"/>
      <c r="AU300" s="10"/>
      <c r="AV300" s="7"/>
      <c r="AW300" s="7"/>
      <c r="AX300" s="7"/>
      <c r="AY300" s="7"/>
      <c r="AZ300" s="7"/>
      <c r="BA300" s="7"/>
      <c r="BB300" s="7">
        <v>2500</v>
      </c>
    </row>
    <row r="301" spans="1:54" ht="84.75" customHeight="1" x14ac:dyDescent="0.25">
      <c r="A301" s="13" t="s">
        <v>12</v>
      </c>
      <c r="B301" s="13" t="s">
        <v>11</v>
      </c>
      <c r="C301" s="13" t="s">
        <v>10</v>
      </c>
      <c r="D301" s="13" t="s">
        <v>9</v>
      </c>
      <c r="E301" s="13" t="s">
        <v>8</v>
      </c>
      <c r="F301" s="13" t="s">
        <v>7</v>
      </c>
      <c r="G301" s="13"/>
      <c r="H301" s="13"/>
      <c r="I301" s="13"/>
      <c r="J301" s="13"/>
      <c r="K301" s="15">
        <v>192</v>
      </c>
      <c r="L301" s="21" t="s">
        <v>32</v>
      </c>
      <c r="M301" s="12" t="s">
        <v>29</v>
      </c>
      <c r="N301" s="12"/>
      <c r="O301" s="12"/>
      <c r="P301" s="12"/>
      <c r="Q301" s="12"/>
      <c r="R301" s="12"/>
      <c r="S301" s="12"/>
      <c r="T301" s="12"/>
      <c r="U301" s="12"/>
      <c r="V301" s="12"/>
      <c r="W301" s="12"/>
      <c r="X301" s="12"/>
      <c r="Y301" s="12"/>
      <c r="Z301" s="12"/>
      <c r="AA301" s="12"/>
      <c r="AB301" s="12" t="s">
        <v>4</v>
      </c>
      <c r="AC301" s="12" t="s">
        <v>17</v>
      </c>
      <c r="AD301" s="12" t="s">
        <v>16</v>
      </c>
      <c r="AE301" s="12" t="s">
        <v>20</v>
      </c>
      <c r="AF301" s="13" t="s">
        <v>31</v>
      </c>
      <c r="AG301" s="13"/>
      <c r="AH301" s="12">
        <v>0</v>
      </c>
      <c r="AI301" s="12">
        <v>100</v>
      </c>
      <c r="AJ301" s="12">
        <v>100</v>
      </c>
      <c r="AK301" s="12">
        <v>100</v>
      </c>
      <c r="AL301" s="12">
        <v>100</v>
      </c>
      <c r="AM301" s="12">
        <v>100</v>
      </c>
      <c r="AN301" s="12"/>
      <c r="AO301" s="12"/>
      <c r="AP301" s="12">
        <v>100</v>
      </c>
      <c r="AQ301" s="13"/>
      <c r="AR301" s="20"/>
      <c r="AS301" s="12"/>
      <c r="AT301" s="13"/>
      <c r="AU301" s="13"/>
      <c r="AV301" s="12"/>
      <c r="AW301" s="12"/>
      <c r="AX301" s="12"/>
      <c r="AY301" s="12"/>
      <c r="AZ301" s="12"/>
      <c r="BA301" s="12"/>
      <c r="BB301" s="12">
        <v>100</v>
      </c>
    </row>
    <row r="302" spans="1:54" ht="84.75" customHeight="1" x14ac:dyDescent="0.25">
      <c r="A302" s="13" t="s">
        <v>12</v>
      </c>
      <c r="B302" s="13" t="s">
        <v>11</v>
      </c>
      <c r="C302" s="13" t="s">
        <v>10</v>
      </c>
      <c r="D302" s="13" t="s">
        <v>9</v>
      </c>
      <c r="E302" s="13" t="s">
        <v>8</v>
      </c>
      <c r="F302" s="13" t="s">
        <v>7</v>
      </c>
      <c r="G302" s="13"/>
      <c r="H302" s="13"/>
      <c r="I302" s="13"/>
      <c r="J302" s="13"/>
      <c r="K302" s="15">
        <v>193</v>
      </c>
      <c r="L302" s="22" t="s">
        <v>30</v>
      </c>
      <c r="M302" s="12" t="s">
        <v>29</v>
      </c>
      <c r="N302" s="12"/>
      <c r="O302" s="12"/>
      <c r="P302" s="12"/>
      <c r="Q302" s="12"/>
      <c r="R302" s="12"/>
      <c r="S302" s="12"/>
      <c r="T302" s="12"/>
      <c r="U302" s="12"/>
      <c r="V302" s="12"/>
      <c r="W302" s="12"/>
      <c r="X302" s="12"/>
      <c r="Y302" s="12"/>
      <c r="Z302" s="12"/>
      <c r="AA302" s="12"/>
      <c r="AB302" s="12" t="s">
        <v>28</v>
      </c>
      <c r="AC302" s="12" t="s">
        <v>17</v>
      </c>
      <c r="AD302" s="12" t="s">
        <v>16</v>
      </c>
      <c r="AE302" s="12" t="s">
        <v>20</v>
      </c>
      <c r="AF302" s="13" t="s">
        <v>27</v>
      </c>
      <c r="AG302" s="13"/>
      <c r="AH302" s="12">
        <v>0</v>
      </c>
      <c r="AI302" s="12">
        <v>100</v>
      </c>
      <c r="AJ302" s="12">
        <v>100</v>
      </c>
      <c r="AK302" s="12">
        <v>100</v>
      </c>
      <c r="AL302" s="12">
        <v>100</v>
      </c>
      <c r="AM302" s="12">
        <v>100</v>
      </c>
      <c r="AN302" s="12"/>
      <c r="AO302" s="12"/>
      <c r="AP302" s="12">
        <v>100</v>
      </c>
      <c r="AQ302" s="10"/>
      <c r="AR302" s="11"/>
      <c r="AS302" s="7"/>
      <c r="AT302" s="10"/>
      <c r="AU302" s="10"/>
      <c r="AV302" s="7"/>
      <c r="AW302" s="7"/>
      <c r="AX302" s="7"/>
      <c r="AY302" s="7"/>
      <c r="AZ302" s="7"/>
      <c r="BA302" s="7"/>
      <c r="BB302" s="7">
        <v>100</v>
      </c>
    </row>
    <row r="303" spans="1:54" ht="84.75" customHeight="1" x14ac:dyDescent="0.25">
      <c r="A303" s="13" t="s">
        <v>12</v>
      </c>
      <c r="B303" s="13" t="s">
        <v>11</v>
      </c>
      <c r="C303" s="13" t="s">
        <v>10</v>
      </c>
      <c r="D303" s="13" t="s">
        <v>9</v>
      </c>
      <c r="E303" s="13" t="s">
        <v>8</v>
      </c>
      <c r="F303" s="13" t="s">
        <v>7</v>
      </c>
      <c r="G303" s="13"/>
      <c r="H303" s="13"/>
      <c r="I303" s="13"/>
      <c r="J303" s="13"/>
      <c r="K303" s="15">
        <v>195</v>
      </c>
      <c r="L303" s="21" t="s">
        <v>26</v>
      </c>
      <c r="M303" s="12" t="s">
        <v>5</v>
      </c>
      <c r="N303" s="12"/>
      <c r="O303" s="12"/>
      <c r="P303" s="12"/>
      <c r="Q303" s="12"/>
      <c r="R303" s="12"/>
      <c r="S303" s="12"/>
      <c r="T303" s="12"/>
      <c r="U303" s="12"/>
      <c r="V303" s="12"/>
      <c r="W303" s="12"/>
      <c r="X303" s="12"/>
      <c r="Y303" s="12"/>
      <c r="Z303" s="12"/>
      <c r="AA303" s="12"/>
      <c r="AB303" s="12" t="s">
        <v>4</v>
      </c>
      <c r="AC303" s="12" t="s">
        <v>17</v>
      </c>
      <c r="AD303" s="12" t="s">
        <v>2</v>
      </c>
      <c r="AE303" s="12" t="s">
        <v>1</v>
      </c>
      <c r="AF303" s="13" t="s">
        <v>26</v>
      </c>
      <c r="AG303" s="13"/>
      <c r="AH303" s="12">
        <v>0</v>
      </c>
      <c r="AI303" s="12">
        <v>0</v>
      </c>
      <c r="AJ303" s="12">
        <v>0</v>
      </c>
      <c r="AK303" s="12">
        <v>0</v>
      </c>
      <c r="AL303" s="12">
        <v>1</v>
      </c>
      <c r="AM303" s="12">
        <v>1</v>
      </c>
      <c r="AN303" s="12">
        <v>0</v>
      </c>
      <c r="AO303" s="12">
        <v>0</v>
      </c>
      <c r="AP303" s="12">
        <v>0</v>
      </c>
      <c r="AQ303" s="13"/>
      <c r="AR303" s="20"/>
      <c r="AS303" s="12"/>
      <c r="AT303" s="13"/>
      <c r="AU303" s="13"/>
      <c r="AV303" s="12"/>
      <c r="AW303" s="12"/>
      <c r="AX303" s="12"/>
      <c r="AY303" s="12"/>
      <c r="AZ303" s="12"/>
      <c r="BA303" s="12"/>
      <c r="BB303" s="12"/>
    </row>
    <row r="304" spans="1:54" ht="84.75" customHeight="1" x14ac:dyDescent="0.25">
      <c r="A304" s="13" t="s">
        <v>12</v>
      </c>
      <c r="B304" s="13" t="s">
        <v>11</v>
      </c>
      <c r="C304" s="13" t="s">
        <v>10</v>
      </c>
      <c r="D304" s="13" t="s">
        <v>9</v>
      </c>
      <c r="E304" s="13" t="s">
        <v>8</v>
      </c>
      <c r="F304" s="13" t="s">
        <v>7</v>
      </c>
      <c r="G304" s="13"/>
      <c r="H304" s="13"/>
      <c r="I304" s="13"/>
      <c r="J304" s="13"/>
      <c r="K304" s="15">
        <v>196</v>
      </c>
      <c r="L304" s="22" t="s">
        <v>24</v>
      </c>
      <c r="M304" s="12" t="s">
        <v>5</v>
      </c>
      <c r="N304" s="12"/>
      <c r="O304" s="12"/>
      <c r="P304" s="12"/>
      <c r="Q304" s="12"/>
      <c r="R304" s="12"/>
      <c r="S304" s="12"/>
      <c r="T304" s="12"/>
      <c r="U304" s="12"/>
      <c r="V304" s="12"/>
      <c r="W304" s="12"/>
      <c r="X304" s="12"/>
      <c r="Y304" s="12"/>
      <c r="Z304" s="12"/>
      <c r="AA304" s="12"/>
      <c r="AB304" s="12" t="s">
        <v>4</v>
      </c>
      <c r="AC304" s="12" t="s">
        <v>17</v>
      </c>
      <c r="AD304" s="12" t="s">
        <v>25</v>
      </c>
      <c r="AE304" s="12" t="s">
        <v>1</v>
      </c>
      <c r="AF304" s="13" t="s">
        <v>24</v>
      </c>
      <c r="AG304" s="13"/>
      <c r="AH304" s="12" t="s">
        <v>23</v>
      </c>
      <c r="AI304" s="12">
        <v>0</v>
      </c>
      <c r="AJ304" s="12">
        <v>0</v>
      </c>
      <c r="AK304" s="12">
        <v>0</v>
      </c>
      <c r="AL304" s="12">
        <v>1</v>
      </c>
      <c r="AM304" s="12">
        <v>1</v>
      </c>
      <c r="AN304" s="12"/>
      <c r="AO304" s="12"/>
      <c r="AP304" s="12">
        <v>0</v>
      </c>
      <c r="AQ304" s="10"/>
      <c r="AR304" s="11"/>
      <c r="AS304" s="7"/>
      <c r="AT304" s="10"/>
      <c r="AU304" s="10"/>
      <c r="AV304" s="7"/>
      <c r="AW304" s="7"/>
      <c r="AX304" s="7"/>
      <c r="AY304" s="7"/>
      <c r="AZ304" s="7"/>
      <c r="BA304" s="7"/>
      <c r="BB304" s="7">
        <v>0</v>
      </c>
    </row>
    <row r="305" spans="1:54" ht="84.75" customHeight="1" x14ac:dyDescent="0.25">
      <c r="A305" s="13" t="s">
        <v>12</v>
      </c>
      <c r="B305" s="13" t="s">
        <v>11</v>
      </c>
      <c r="C305" s="13" t="s">
        <v>10</v>
      </c>
      <c r="D305" s="13" t="s">
        <v>9</v>
      </c>
      <c r="E305" s="13" t="s">
        <v>8</v>
      </c>
      <c r="F305" s="13" t="s">
        <v>7</v>
      </c>
      <c r="G305" s="13"/>
      <c r="H305" s="13"/>
      <c r="I305" s="13"/>
      <c r="J305" s="13"/>
      <c r="K305" s="15">
        <v>197</v>
      </c>
      <c r="L305" s="21" t="s">
        <v>22</v>
      </c>
      <c r="M305" s="12" t="s">
        <v>5</v>
      </c>
      <c r="N305" s="12"/>
      <c r="O305" s="12"/>
      <c r="P305" s="12"/>
      <c r="Q305" s="12"/>
      <c r="R305" s="12"/>
      <c r="S305" s="12"/>
      <c r="T305" s="12"/>
      <c r="U305" s="12"/>
      <c r="V305" s="12"/>
      <c r="W305" s="12"/>
      <c r="X305" s="12"/>
      <c r="Y305" s="12"/>
      <c r="Z305" s="12"/>
      <c r="AA305" s="12"/>
      <c r="AB305" s="12" t="s">
        <v>4</v>
      </c>
      <c r="AC305" s="12" t="s">
        <v>21</v>
      </c>
      <c r="AD305" s="12" t="s">
        <v>16</v>
      </c>
      <c r="AE305" s="12" t="s">
        <v>20</v>
      </c>
      <c r="AF305" s="13" t="s">
        <v>19</v>
      </c>
      <c r="AG305" s="13"/>
      <c r="AH305" s="12">
        <v>0</v>
      </c>
      <c r="AI305" s="12">
        <v>0</v>
      </c>
      <c r="AJ305" s="12">
        <v>0</v>
      </c>
      <c r="AK305" s="12">
        <v>100</v>
      </c>
      <c r="AL305" s="12">
        <v>100</v>
      </c>
      <c r="AM305" s="12">
        <v>100</v>
      </c>
      <c r="AN305" s="12"/>
      <c r="AO305" s="12"/>
      <c r="AP305" s="12">
        <v>0</v>
      </c>
      <c r="AQ305" s="13"/>
      <c r="AR305" s="20"/>
      <c r="AS305" s="12"/>
      <c r="AT305" s="13"/>
      <c r="AU305" s="13"/>
      <c r="AV305" s="12">
        <v>0</v>
      </c>
      <c r="AW305" s="12"/>
      <c r="AX305" s="12"/>
      <c r="AY305" s="12"/>
      <c r="AZ305" s="12"/>
      <c r="BA305" s="12"/>
      <c r="BB305" s="12">
        <v>0</v>
      </c>
    </row>
    <row r="306" spans="1:54" ht="84.75" customHeight="1" x14ac:dyDescent="0.25">
      <c r="A306" s="13" t="s">
        <v>12</v>
      </c>
      <c r="B306" s="13" t="s">
        <v>11</v>
      </c>
      <c r="C306" s="13" t="s">
        <v>10</v>
      </c>
      <c r="D306" s="13" t="s">
        <v>9</v>
      </c>
      <c r="E306" s="13" t="s">
        <v>8</v>
      </c>
      <c r="F306" s="13" t="s">
        <v>7</v>
      </c>
      <c r="G306" s="13"/>
      <c r="H306" s="13"/>
      <c r="I306" s="13"/>
      <c r="J306" s="13"/>
      <c r="K306" s="15">
        <v>198</v>
      </c>
      <c r="L306" s="21" t="s">
        <v>18</v>
      </c>
      <c r="M306" s="12" t="s">
        <v>5</v>
      </c>
      <c r="N306" s="12"/>
      <c r="O306" s="12"/>
      <c r="P306" s="12"/>
      <c r="Q306" s="12"/>
      <c r="R306" s="12"/>
      <c r="S306" s="12"/>
      <c r="T306" s="12"/>
      <c r="U306" s="12"/>
      <c r="V306" s="12"/>
      <c r="W306" s="12"/>
      <c r="X306" s="12"/>
      <c r="Y306" s="12"/>
      <c r="Z306" s="12"/>
      <c r="AA306" s="12"/>
      <c r="AB306" s="12" t="s">
        <v>4</v>
      </c>
      <c r="AC306" s="12" t="s">
        <v>17</v>
      </c>
      <c r="AD306" s="12" t="s">
        <v>16</v>
      </c>
      <c r="AE306" s="12" t="s">
        <v>1</v>
      </c>
      <c r="AF306" s="13" t="s">
        <v>15</v>
      </c>
      <c r="AG306" s="13"/>
      <c r="AH306" s="12">
        <v>0</v>
      </c>
      <c r="AI306" s="12">
        <v>0</v>
      </c>
      <c r="AJ306" s="12">
        <v>0</v>
      </c>
      <c r="AK306" s="12">
        <v>5</v>
      </c>
      <c r="AL306" s="12">
        <v>5</v>
      </c>
      <c r="AM306" s="12">
        <v>5</v>
      </c>
      <c r="AN306" s="12"/>
      <c r="AO306" s="12"/>
      <c r="AP306" s="12">
        <v>0</v>
      </c>
      <c r="AQ306" s="10"/>
      <c r="AR306" s="11"/>
      <c r="AS306" s="7"/>
      <c r="AT306" s="10"/>
      <c r="AU306" s="10"/>
      <c r="AV306" s="7"/>
      <c r="AW306" s="7"/>
      <c r="AX306" s="7"/>
      <c r="AY306" s="7"/>
      <c r="AZ306" s="7"/>
      <c r="BA306" s="7"/>
      <c r="BB306" s="7"/>
    </row>
    <row r="307" spans="1:54" ht="84.75" customHeight="1" x14ac:dyDescent="0.25">
      <c r="A307" s="13" t="s">
        <v>12</v>
      </c>
      <c r="B307" s="13" t="s">
        <v>11</v>
      </c>
      <c r="C307" s="13" t="s">
        <v>10</v>
      </c>
      <c r="D307" s="13" t="s">
        <v>9</v>
      </c>
      <c r="E307" s="13" t="s">
        <v>8</v>
      </c>
      <c r="F307" s="13" t="s">
        <v>7</v>
      </c>
      <c r="G307" s="13"/>
      <c r="H307" s="13"/>
      <c r="I307" s="13"/>
      <c r="J307" s="13"/>
      <c r="K307" s="15">
        <v>199</v>
      </c>
      <c r="L307" s="21" t="s">
        <v>22</v>
      </c>
      <c r="M307" s="12" t="s">
        <v>5</v>
      </c>
      <c r="N307" s="12"/>
      <c r="O307" s="12"/>
      <c r="P307" s="12"/>
      <c r="Q307" s="12"/>
      <c r="R307" s="12"/>
      <c r="S307" s="12"/>
      <c r="T307" s="12"/>
      <c r="U307" s="12"/>
      <c r="V307" s="12"/>
      <c r="W307" s="12"/>
      <c r="X307" s="12"/>
      <c r="Y307" s="12"/>
      <c r="Z307" s="12"/>
      <c r="AA307" s="12"/>
      <c r="AB307" s="12" t="s">
        <v>4</v>
      </c>
      <c r="AC307" s="12" t="s">
        <v>21</v>
      </c>
      <c r="AD307" s="12" t="s">
        <v>16</v>
      </c>
      <c r="AE307" s="12" t="s">
        <v>20</v>
      </c>
      <c r="AF307" s="13" t="s">
        <v>19</v>
      </c>
      <c r="AG307" s="13"/>
      <c r="AH307" s="12">
        <v>0</v>
      </c>
      <c r="AI307" s="12">
        <v>0</v>
      </c>
      <c r="AJ307" s="12">
        <v>0</v>
      </c>
      <c r="AK307" s="12">
        <v>100</v>
      </c>
      <c r="AL307" s="12">
        <v>100</v>
      </c>
      <c r="AM307" s="12">
        <v>100</v>
      </c>
      <c r="AN307" s="12"/>
      <c r="AO307" s="12"/>
      <c r="AP307" s="12">
        <v>0</v>
      </c>
      <c r="AQ307" s="13"/>
      <c r="AR307" s="20"/>
      <c r="AS307" s="12"/>
      <c r="AT307" s="13"/>
      <c r="AU307" s="13"/>
      <c r="AV307" s="12">
        <v>0</v>
      </c>
      <c r="AW307" s="12"/>
      <c r="AX307" s="12"/>
      <c r="AY307" s="12"/>
      <c r="AZ307" s="12"/>
      <c r="BA307" s="12"/>
      <c r="BB307" s="12">
        <v>0</v>
      </c>
    </row>
    <row r="308" spans="1:54" ht="84.75" customHeight="1" x14ac:dyDescent="0.25">
      <c r="A308" s="13" t="s">
        <v>12</v>
      </c>
      <c r="B308" s="13" t="s">
        <v>11</v>
      </c>
      <c r="C308" s="13" t="s">
        <v>10</v>
      </c>
      <c r="D308" s="13" t="s">
        <v>9</v>
      </c>
      <c r="E308" s="13" t="s">
        <v>8</v>
      </c>
      <c r="F308" s="13" t="s">
        <v>7</v>
      </c>
      <c r="G308" s="13"/>
      <c r="H308" s="13"/>
      <c r="I308" s="13"/>
      <c r="J308" s="13"/>
      <c r="K308" s="15">
        <v>200</v>
      </c>
      <c r="L308" s="21" t="s">
        <v>18</v>
      </c>
      <c r="M308" s="12" t="s">
        <v>5</v>
      </c>
      <c r="N308" s="12"/>
      <c r="O308" s="12"/>
      <c r="P308" s="12"/>
      <c r="Q308" s="12"/>
      <c r="R308" s="12"/>
      <c r="S308" s="12"/>
      <c r="T308" s="12"/>
      <c r="U308" s="12"/>
      <c r="V308" s="12"/>
      <c r="W308" s="12"/>
      <c r="X308" s="12"/>
      <c r="Y308" s="12"/>
      <c r="Z308" s="12"/>
      <c r="AA308" s="12"/>
      <c r="AB308" s="12" t="s">
        <v>4</v>
      </c>
      <c r="AC308" s="12" t="s">
        <v>17</v>
      </c>
      <c r="AD308" s="12" t="s">
        <v>16</v>
      </c>
      <c r="AE308" s="12" t="s">
        <v>1</v>
      </c>
      <c r="AF308" s="13" t="s">
        <v>15</v>
      </c>
      <c r="AG308" s="13"/>
      <c r="AH308" s="12">
        <v>0</v>
      </c>
      <c r="AI308" s="12">
        <v>0</v>
      </c>
      <c r="AJ308" s="12">
        <v>0</v>
      </c>
      <c r="AK308" s="12">
        <v>5</v>
      </c>
      <c r="AL308" s="12">
        <v>5</v>
      </c>
      <c r="AM308" s="12">
        <v>5</v>
      </c>
      <c r="AN308" s="12"/>
      <c r="AO308" s="12"/>
      <c r="AP308" s="12">
        <v>0</v>
      </c>
      <c r="AQ308" s="10"/>
      <c r="AR308" s="11"/>
      <c r="AS308" s="7"/>
      <c r="AT308" s="10"/>
      <c r="AU308" s="10"/>
      <c r="AV308" s="7"/>
      <c r="AW308" s="7"/>
      <c r="AX308" s="7"/>
      <c r="AY308" s="7"/>
      <c r="AZ308" s="7"/>
      <c r="BA308" s="7"/>
      <c r="BB308" s="7"/>
    </row>
    <row r="309" spans="1:54" ht="84.75" customHeight="1" x14ac:dyDescent="0.25">
      <c r="A309" s="13" t="s">
        <v>12</v>
      </c>
      <c r="B309" s="13" t="s">
        <v>11</v>
      </c>
      <c r="C309" s="13" t="s">
        <v>10</v>
      </c>
      <c r="D309" s="13" t="s">
        <v>9</v>
      </c>
      <c r="E309" s="13" t="s">
        <v>8</v>
      </c>
      <c r="F309" s="13" t="s">
        <v>7</v>
      </c>
      <c r="G309" s="13"/>
      <c r="H309" s="13"/>
      <c r="I309" s="13"/>
      <c r="J309" s="13"/>
      <c r="K309" s="15">
        <v>201</v>
      </c>
      <c r="L309" s="21" t="s">
        <v>14</v>
      </c>
      <c r="M309" s="12" t="s">
        <v>5</v>
      </c>
      <c r="N309" s="12"/>
      <c r="O309" s="12"/>
      <c r="P309" s="12"/>
      <c r="Q309" s="12"/>
      <c r="R309" s="12"/>
      <c r="S309" s="12"/>
      <c r="T309" s="12"/>
      <c r="U309" s="12"/>
      <c r="V309" s="12"/>
      <c r="W309" s="12"/>
      <c r="X309" s="12"/>
      <c r="Y309" s="12"/>
      <c r="Z309" s="12"/>
      <c r="AA309" s="12"/>
      <c r="AB309" s="12" t="s">
        <v>4</v>
      </c>
      <c r="AC309" s="12" t="s">
        <v>3</v>
      </c>
      <c r="AD309" s="12" t="s">
        <v>2</v>
      </c>
      <c r="AE309" s="12" t="s">
        <v>1</v>
      </c>
      <c r="AF309" s="13" t="s">
        <v>13</v>
      </c>
      <c r="AG309" s="13"/>
      <c r="AH309" s="12">
        <v>0</v>
      </c>
      <c r="AI309" s="12">
        <v>10</v>
      </c>
      <c r="AJ309" s="12">
        <v>30</v>
      </c>
      <c r="AK309" s="12">
        <v>50</v>
      </c>
      <c r="AL309" s="12">
        <v>61</v>
      </c>
      <c r="AM309" s="12">
        <v>61</v>
      </c>
      <c r="AN309" s="12"/>
      <c r="AO309" s="12"/>
      <c r="AP309" s="12">
        <v>30</v>
      </c>
      <c r="AQ309" s="13"/>
      <c r="AR309" s="20"/>
      <c r="AS309" s="12">
        <v>7</v>
      </c>
      <c r="AT309" s="13"/>
      <c r="AU309" s="13"/>
      <c r="AV309" s="12">
        <v>7</v>
      </c>
      <c r="AW309" s="12"/>
      <c r="AX309" s="12"/>
      <c r="AY309" s="12">
        <v>8</v>
      </c>
      <c r="AZ309" s="12"/>
      <c r="BA309" s="12"/>
      <c r="BB309" s="12">
        <v>8</v>
      </c>
    </row>
    <row r="310" spans="1:54" ht="45.75" customHeight="1" x14ac:dyDescent="0.25">
      <c r="A310" s="13" t="s">
        <v>12</v>
      </c>
      <c r="B310" s="13" t="s">
        <v>11</v>
      </c>
      <c r="C310" s="13" t="s">
        <v>10</v>
      </c>
      <c r="D310" s="13" t="s">
        <v>9</v>
      </c>
      <c r="E310" s="13" t="s">
        <v>8</v>
      </c>
      <c r="F310" s="13" t="s">
        <v>7</v>
      </c>
      <c r="G310" s="13"/>
      <c r="H310" s="13"/>
      <c r="I310" s="13"/>
      <c r="J310" s="13"/>
      <c r="K310" s="15">
        <v>203</v>
      </c>
      <c r="L310" s="14" t="s">
        <v>6</v>
      </c>
      <c r="M310" s="12" t="s">
        <v>5</v>
      </c>
      <c r="N310" s="12"/>
      <c r="O310" s="12"/>
      <c r="P310" s="12"/>
      <c r="Q310" s="12"/>
      <c r="R310" s="12"/>
      <c r="S310" s="12"/>
      <c r="T310" s="12"/>
      <c r="U310" s="12"/>
      <c r="V310" s="12"/>
      <c r="W310" s="12"/>
      <c r="X310" s="12"/>
      <c r="Y310" s="12"/>
      <c r="Z310" s="12"/>
      <c r="AA310" s="12"/>
      <c r="AB310" s="12" t="s">
        <v>4</v>
      </c>
      <c r="AC310" s="12" t="s">
        <v>3</v>
      </c>
      <c r="AD310" s="12" t="s">
        <v>2</v>
      </c>
      <c r="AE310" s="12" t="s">
        <v>1</v>
      </c>
      <c r="AF310" s="13" t="s">
        <v>0</v>
      </c>
      <c r="AG310" s="13"/>
      <c r="AH310" s="12">
        <v>0</v>
      </c>
      <c r="AI310" s="12">
        <v>10</v>
      </c>
      <c r="AJ310" s="12">
        <v>30</v>
      </c>
      <c r="AK310" s="12">
        <v>50</v>
      </c>
      <c r="AL310" s="12">
        <v>61</v>
      </c>
      <c r="AM310" s="12">
        <v>61</v>
      </c>
      <c r="AN310" s="12"/>
      <c r="AO310" s="12"/>
      <c r="AP310" s="12">
        <v>30</v>
      </c>
      <c r="AQ310" s="10"/>
      <c r="AR310" s="11"/>
      <c r="AS310" s="7">
        <v>7</v>
      </c>
      <c r="AT310" s="10"/>
      <c r="AU310" s="10"/>
      <c r="AV310" s="7">
        <v>7</v>
      </c>
      <c r="AW310" s="7"/>
      <c r="AX310" s="7"/>
      <c r="AY310" s="7">
        <v>8</v>
      </c>
      <c r="AZ310" s="7"/>
      <c r="BA310" s="7"/>
      <c r="BB310" s="7">
        <v>8</v>
      </c>
    </row>
    <row r="311" spans="1:54" x14ac:dyDescent="0.25">
      <c r="AL311" s="3"/>
    </row>
    <row r="312" spans="1:54" x14ac:dyDescent="0.25">
      <c r="AN312" s="4"/>
    </row>
    <row r="313" spans="1:54" x14ac:dyDescent="0.25">
      <c r="AL313" s="3"/>
      <c r="AM313" s="3"/>
    </row>
    <row r="314" spans="1:54" x14ac:dyDescent="0.25">
      <c r="AM314" s="3"/>
    </row>
    <row r="319" spans="1:54" x14ac:dyDescent="0.25">
      <c r="AL319" s="3">
        <f>+AN39-AH39</f>
        <v>3.2999999999999972</v>
      </c>
      <c r="AO319">
        <v>48</v>
      </c>
    </row>
    <row r="320" spans="1:54" x14ac:dyDescent="0.25">
      <c r="AL320" s="3" t="e">
        <f>+#REF!-AH39</f>
        <v>#REF!</v>
      </c>
      <c r="AO320">
        <v>0.9</v>
      </c>
    </row>
  </sheetData>
  <sheetProtection autoFilter="0"/>
  <mergeCells count="2">
    <mergeCell ref="B1:P2"/>
    <mergeCell ref="N4:AA4"/>
  </mergeCells>
  <dataValidations count="1">
    <dataValidation type="decimal" allowBlank="1" showInputMessage="1" showErrorMessage="1" errorTitle="Avance cuantitativo" error="No incluir el simbolo de % " promptTitle="Avance cuantitativo" prompt="No incluir el simbolo de % " sqref="AR182" xr:uid="{7A259488-B997-4ECB-AEA5-24C5E6776D3D}">
      <formula1>0</formula1>
      <formula2>1000000000000</formula2>
    </dataValidation>
  </dataValidations>
  <pageMargins left="0.7" right="0.7" top="0.75" bottom="0.75" header="0.3" footer="0.3"/>
  <pageSetup paperSize="9" orientation="portrait"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PAI MEN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Tamayo Rincon</dc:creator>
  <cp:lastModifiedBy>Ruth Toro Garcia</cp:lastModifiedBy>
  <dcterms:created xsi:type="dcterms:W3CDTF">2020-10-22T13:49:13Z</dcterms:created>
  <dcterms:modified xsi:type="dcterms:W3CDTF">2020-11-24T21:50:05Z</dcterms:modified>
</cp:coreProperties>
</file>