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1.xml><?xml version="1.0" encoding="utf-8"?>
<comments xmlns="http://schemas.openxmlformats.org/spreadsheetml/2006/main">
  <authors>
    <author>Luis Humberto Molina Moreno</author>
  </authors>
  <commentList>
    <comment ref="P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<sst xmlns="http://schemas.openxmlformats.org/spreadsheetml/2006/main" count="2275" uniqueCount="1110">
  <si>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</si>
  <si>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</si>
  <si>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</si>
  <si>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</si>
  <si>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</si>
  <si>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</si>
  <si>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</si>
  <si>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</si>
  <si>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</si>
  <si>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</si>
  <si>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</si>
  <si>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</si>
  <si>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</si>
  <si>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</si>
  <si>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</si>
  <si>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</si>
  <si>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</si>
  <si>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</si>
  <si>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</si>
  <si>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</si>
  <si>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</si>
  <si>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</si>
  <si>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</si>
  <si>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</si>
  <si>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</si>
  <si>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</si>
  <si>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</si>
  <si>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</si>
  <si>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</si>
  <si>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</si>
  <si>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</si>
  <si>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</si>
  <si>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</si>
  <si>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</si>
  <si>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</si>
  <si>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</si>
  <si>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</si>
  <si>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</si>
  <si>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</si>
  <si>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</si>
  <si>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</si>
  <si>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</si>
  <si>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</si>
  <si>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</si>
  <si>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</si>
  <si>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</si>
  <si>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</si>
  <si>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</si>
  <si>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</si>
  <si>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</si>
  <si>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</si>
  <si>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</si>
  <si>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</si>
  <si>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</si>
  <si>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</si>
  <si>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</si>
  <si>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</si>
  <si>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</si>
  <si>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</si>
  <si>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</si>
  <si>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</si>
  <si>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</si>
  <si>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</si>
  <si>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</si>
  <si>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</si>
  <si>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</si>
  <si>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</si>
  <si>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</si>
  <si>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</si>
  <si>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</si>
  <si>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</si>
  <si>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</si>
  <si>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</si>
  <si>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</si>
  <si>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</si>
  <si>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</si>
  <si>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</si>
  <si>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</si>
  <si>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</si>
  <si>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</si>
  <si>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</si>
  <si>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</si>
  <si>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</si>
  <si>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</si>
  <si>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</si>
  <si>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</si>
  <si>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</si>
  <si>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</si>
  <si>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</si>
  <si>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</si>
  <si>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</si>
  <si>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</si>
  <si>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</si>
  <si>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</si>
  <si>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</si>
  <si>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</si>
  <si>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</si>
  <si>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</si>
  <si>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</si>
  <si>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</si>
  <si>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</si>
  <si>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</si>
  <si>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</si>
  <si>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</si>
  <si>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</si>
  <si>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</si>
  <si>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</si>
  <si>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</si>
  <si>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</si>
  <si>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</si>
  <si>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</si>
  <si>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</si>
  <si>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</si>
  <si>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</si>
  <si>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</si>
  <si>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</si>
  <si>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</si>
  <si>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</si>
  <si>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</si>
  <si>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</si>
  <si>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</si>
  <si>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</si>
  <si>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</si>
  <si>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</si>
  <si>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</si>
  <si>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</si>
  <si>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</si>
  <si>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</si>
  <si>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</si>
  <si>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</si>
  <si>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</si>
  <si>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</si>
  <si>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</si>
  <si>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</si>
  <si>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</si>
  <si>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</si>
  <si>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</si>
  <si>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</si>
  <si>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</si>
  <si>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</si>
  <si>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</si>
  <si>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</si>
  <si>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</si>
  <si>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</si>
  <si>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</si>
  <si>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</si>
  <si>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</si>
  <si>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</si>
  <si>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</si>
  <si>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</si>
  <si>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</si>
  <si>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</si>
  <si>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</si>
  <si>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</si>
  <si>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</si>
  <si>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</si>
  <si>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</si>
  <si>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</si>
  <si>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</si>
  <si>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</si>
  <si>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</si>
  <si>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</si>
  <si>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</si>
  <si>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</si>
  <si>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</si>
  <si>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</si>
  <si>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</si>
  <si>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</si>
  <si>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</si>
  <si>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</si>
  <si>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</si>
  <si>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</si>
  <si>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</si>
  <si>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</si>
  <si>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</si>
  <si>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</si>
  <si>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</si>
  <si>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</si>
  <si>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</si>
  <si>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</si>
  <si>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</si>
  <si>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</si>
  <si>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</si>
  <si>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</si>
  <si>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</si>
  <si>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</si>
  <si>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</si>
  <si>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</si>
  <si>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</si>
  <si>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</si>
  <si>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</si>
  <si>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</si>
  <si>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</si>
  <si>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</si>
  <si>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</si>
  <si>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</si>
  <si>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</si>
  <si>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</si>
  <si>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</si>
  <si>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</si>
  <si>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</si>
  <si>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</si>
  <si>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</si>
  <si>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</si>
  <si>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</si>
  <si>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</si>
  <si>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</si>
  <si>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</si>
  <si>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</si>
  <si>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</si>
  <si>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</si>
  <si>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</si>
  <si>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</si>
  <si>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</si>
  <si>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</si>
  <si>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</si>
  <si>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</si>
  <si>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</si>
  <si>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</si>
  <si>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</si>
  <si>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</si>
  <si>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</si>
  <si>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</si>
  <si>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</si>
  <si>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</si>
  <si>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</si>
  <si>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</si>
  <si>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</si>
  <si>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</si>
  <si>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</si>
  <si>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</si>
  <si>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</si>
  <si>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</si>
  <si>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</si>
  <si>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</si>
  <si>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</si>
  <si>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</si>
  <si>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</si>
  <si>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</si>
  <si>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</si>
  <si>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</si>
  <si>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</si>
  <si>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</si>
  <si>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</si>
  <si>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</si>
  <si>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</si>
  <si>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</si>
  <si>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</si>
  <si>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</si>
  <si>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</si>
  <si>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</si>
  <si>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</si>
  <si>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</si>
  <si>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</si>
  <si>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</si>
  <si>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</si>
  <si>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</si>
  <si>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</si>
  <si>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</si>
  <si>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</si>
  <si>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</si>
  <si>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</si>
  <si>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</si>
  <si>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</si>
  <si>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</si>
  <si>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</si>
  <si>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</si>
  <si>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</si>
  <si>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</si>
  <si>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</si>
  <si>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</si>
  <si>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</si>
  <si>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</si>
  <si>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</si>
  <si>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</si>
  <si>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</si>
  <si>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</si>
  <si>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</si>
  <si>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</si>
  <si>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</si>
  <si>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</si>
  <si>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</si>
  <si>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</si>
  <si>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</si>
  <si>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</si>
  <si>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</si>
  <si>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</si>
  <si>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</si>
  <si>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</si>
  <si>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</si>
  <si>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</si>
  <si>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</si>
  <si>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</si>
  <si>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</si>
  <si>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</si>
  <si>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</si>
  <si>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</si>
  <si>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</si>
  <si>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</si>
  <si>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</si>
  <si>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</si>
  <si>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</si>
  <si>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</si>
  <si>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</si>
  <si>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</si>
  <si>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</si>
  <si>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</si>
  <si>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</si>
  <si>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</si>
  <si>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</si>
  <si>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</si>
  <si>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</si>
  <si>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</si>
  <si>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</si>
  <si>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</si>
  <si>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</si>
  <si>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</si>
  <si>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</si>
  <si>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</si>
  <si>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</si>
  <si>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</si>
  <si>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</si>
  <si>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</si>
  <si>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</si>
  <si>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</si>
  <si>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</si>
  <si>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</si>
  <si>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</si>
  <si>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</si>
  <si>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</si>
  <si>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</si>
  <si>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</si>
  <si>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</si>
  <si>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</si>
  <si>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</si>
  <si>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</si>
  <si>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</si>
  <si>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</si>
  <si>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</si>
  <si>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</si>
  <si>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</si>
  <si>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</si>
  <si>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</si>
  <si>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</si>
  <si>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</si>
  <si>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</si>
  <si>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</si>
  <si>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</si>
  <si>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</si>
  <si>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</si>
  <si>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</si>
  <si>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</si>
  <si>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</si>
  <si>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</si>
  <si>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</si>
  <si>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</si>
  <si>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</si>
  <si>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</si>
  <si>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</si>
  <si>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</si>
  <si>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</si>
  <si>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</si>
  <si>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</si>
  <si>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</si>
  <si>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</si>
  <si>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</si>
  <si>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</si>
  <si>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</si>
  <si>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</si>
  <si>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</si>
  <si>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</si>
  <si>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</si>
  <si>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</si>
  <si>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</si>
  <si>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</si>
  <si>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</si>
  <si>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</si>
  <si>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</si>
  <si>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</si>
  <si>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</si>
  <si>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</si>
  <si>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</si>
  <si>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</si>
  <si>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</si>
  <si>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</si>
  <si>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</si>
  <si>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</si>
  <si>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</si>
  <si>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</si>
  <si>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</si>
  <si>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</si>
  <si>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</si>
  <si>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</si>
  <si>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</si>
  <si>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</si>
  <si>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</si>
  <si>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</si>
  <si>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</si>
  <si>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</si>
  <si>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</si>
  <si>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</si>
  <si>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</si>
  <si>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</si>
  <si>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</si>
  <si>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</si>
  <si>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</si>
  <si>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</si>
  <si>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</si>
  <si>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</si>
  <si>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</si>
  <si>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</si>
  <si>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</si>
  <si>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</si>
  <si>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</si>
  <si>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</si>
  <si>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</si>
  <si>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</si>
  <si>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</si>
  <si>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</si>
  <si>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</si>
  <si>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</si>
  <si>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</si>
  <si>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</si>
  <si>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</si>
  <si>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</si>
  <si>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</si>
  <si>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</si>
  <si>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</si>
  <si>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</si>
  <si>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</si>
  <si>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</si>
  <si>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</si>
  <si>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</si>
  <si>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</si>
  <si>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</si>
  <si>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</si>
  <si>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</si>
  <si>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</si>
  <si>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</si>
  <si>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</si>
  <si>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</si>
  <si>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</si>
  <si>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</si>
  <si>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</si>
  <si>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</si>
  <si>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</si>
  <si>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</si>
  <si>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</si>
  <si>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</si>
  <si>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</si>
  <si>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</si>
  <si>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</si>
  <si>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</si>
  <si>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</si>
  <si>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</si>
  <si>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</si>
  <si>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</si>
  <si>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</si>
  <si>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</si>
  <si>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</si>
  <si>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</si>
  <si>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</si>
  <si>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</si>
  <si>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</si>
  <si>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</si>
  <si>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</si>
  <si>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</si>
  <si>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</si>
  <si>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</si>
  <si>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</si>
  <si>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</si>
  <si>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</si>
  <si>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</si>
  <si>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</si>
  <si>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</si>
  <si>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</si>
  <si>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</si>
  <si>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</si>
  <si>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</si>
  <si>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</si>
  <si>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</si>
  <si>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</si>
  <si>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</si>
  <si>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</si>
  <si>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</si>
  <si>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</si>
  <si>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</si>
  <si>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</si>
  <si>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</si>
  <si>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</si>
  <si>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</si>
  <si>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</si>
  <si>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</si>
  <si>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</si>
  <si>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</si>
  <si>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</si>
  <si>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</si>
  <si>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</si>
  <si>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</si>
  <si>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</si>
  <si>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</si>
  <si>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</si>
  <si>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</si>
  <si>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</si>
  <si>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</si>
  <si>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</si>
  <si>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</si>
  <si>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</si>
  <si>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</si>
  <si>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</si>
  <si>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</si>
  <si>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</si>
  <si>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</si>
  <si>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</si>
  <si>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</si>
  <si>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</si>
  <si>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</si>
  <si>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</si>
  <si>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</si>
  <si>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</si>
  <si>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</si>
  <si>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</si>
  <si>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</si>
  <si>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</si>
  <si>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</si>
  <si>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</si>
  <si>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</si>
  <si>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</si>
  <si>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</si>
  <si>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</si>
  <si>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</si>
  <si>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</si>
  <si>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</si>
  <si>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</si>
  <si>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</si>
  <si>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</si>
  <si>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</si>
  <si>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</si>
  <si>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</si>
  <si>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</si>
  <si>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</si>
  <si>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</si>
  <si>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</si>
  <si>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</si>
  <si>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</si>
  <si>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</si>
  <si>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</si>
  <si>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</si>
  <si>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</si>
  <si>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</si>
  <si>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</si>
  <si>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</si>
  <si>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</si>
  <si>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</si>
  <si>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</si>
  <si>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</si>
  <si>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</si>
  <si>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</si>
  <si>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</si>
  <si>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</si>
  <si>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</si>
  <si>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</si>
  <si>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</si>
  <si>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</si>
  <si>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</si>
  <si>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</si>
  <si>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</si>
  <si>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</si>
  <si>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</si>
  <si>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</si>
  <si>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</si>
  <si>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</si>
  <si>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</si>
  <si>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</si>
  <si>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</si>
  <si>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</si>
  <si>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</si>
  <si>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</si>
  <si>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</si>
  <si>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</si>
  <si>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</si>
  <si>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</si>
  <si>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</si>
  <si>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</si>
  <si>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</si>
  <si>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</si>
  <si>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</si>
  <si>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</si>
  <si>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</si>
  <si>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</si>
  <si>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</si>
  <si>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</si>
  <si>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</si>
  <si>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</si>
  <si>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</si>
  <si>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</si>
  <si>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</si>
  <si>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</si>
  <si>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</si>
  <si>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</si>
  <si>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</si>
  <si>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</si>
  <si>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</si>
  <si>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</si>
  <si>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</si>
  <si>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</si>
  <si>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</si>
  <si>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</si>
  <si>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</si>
  <si>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</si>
  <si>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</si>
  <si>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</si>
  <si>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</si>
  <si>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</si>
  <si>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</si>
  <si>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</si>
  <si>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</si>
  <si>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</si>
  <si>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</si>
  <si>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</si>
  <si>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</si>
  <si>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</si>
  <si>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</si>
  <si>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</si>
  <si>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</si>
  <si>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</si>
  <si>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</si>
  <si>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</si>
  <si>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</si>
  <si>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</si>
  <si>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</si>
  <si>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</si>
  <si>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</si>
  <si>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</si>
  <si>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</si>
  <si>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</si>
  <si>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</si>
  <si>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</si>
  <si>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</si>
  <si>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</si>
  <si>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</si>
  <si>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</si>
  <si>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</si>
  <si>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</si>
  <si>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</si>
  <si>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</si>
  <si>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</si>
  <si>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</si>
  <si>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</si>
  <si>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</si>
  <si>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</si>
  <si>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</si>
  <si>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</si>
  <si>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</si>
  <si>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</si>
  <si>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</si>
  <si>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</si>
  <si>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</si>
  <si>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</si>
  <si>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</si>
  <si>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</si>
  <si>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</si>
  <si>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</si>
  <si>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</si>
  <si>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</si>
  <si>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</si>
  <si>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</si>
  <si>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</si>
  <si>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</si>
  <si>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</si>
  <si>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</si>
  <si>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</si>
  <si>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</si>
  <si>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</si>
  <si>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</si>
  <si>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</si>
  <si>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</si>
  <si>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</si>
  <si>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</si>
  <si>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</si>
  <si>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</si>
  <si>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</si>
  <si>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</si>
  <si>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</si>
  <si>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</si>
  <si>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</si>
  <si>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</si>
  <si>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</si>
  <si>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</si>
  <si>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</si>
  <si>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</si>
  <si>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</si>
  <si>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</si>
  <si>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</si>
  <si>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</si>
  <si>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</si>
  <si>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</si>
  <si>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</si>
  <si>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</si>
  <si>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</si>
  <si>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</si>
  <si>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</si>
  <si>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</si>
  <si>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</si>
  <si>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</si>
  <si>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</si>
  <si>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</si>
  <si>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</si>
  <si>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</si>
  <si>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</si>
  <si>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</si>
  <si>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</si>
  <si>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</si>
  <si>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</si>
  <si>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</si>
  <si>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</si>
  <si>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</si>
  <si>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</si>
  <si>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</si>
  <si>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</si>
  <si>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</si>
  <si>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</si>
  <si>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</si>
  <si>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</si>
  <si>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</si>
  <si>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</si>
  <si>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</si>
  <si>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</si>
  <si>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</si>
  <si>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</si>
  <si>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</si>
  <si>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</si>
  <si>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</si>
  <si>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</si>
  <si>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</si>
  <si>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</si>
  <si>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</si>
  <si>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</si>
  <si>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</si>
  <si>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</si>
  <si>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</si>
  <si>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</si>
  <si>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</si>
  <si>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</si>
  <si>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</si>
  <si>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</si>
  <si>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</si>
  <si>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</si>
  <si>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</si>
  <si>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</si>
  <si>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</si>
  <si>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</si>
  <si>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</si>
  <si>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</si>
  <si>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</si>
  <si>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</si>
  <si>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</si>
  <si>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</si>
  <si>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</si>
  <si>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</si>
  <si>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</si>
  <si>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</si>
  <si>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</si>
  <si>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</si>
  <si>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</si>
  <si>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</si>
  <si>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</si>
  <si>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</si>
  <si>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</si>
  <si>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</si>
  <si>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</si>
  <si>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</si>
  <si>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</si>
  <si>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</si>
  <si>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</si>
  <si>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</si>
  <si>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</si>
  <si>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</si>
  <si>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</si>
  <si>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</si>
  <si>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</si>
  <si>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</si>
  <si>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</si>
  <si>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</si>
  <si>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</si>
  <si>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</si>
  <si>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</si>
  <si>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</si>
  <si>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</si>
  <si>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</si>
  <si>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</si>
  <si>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</si>
  <si>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</si>
  <si>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</si>
  <si>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</si>
  <si>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</si>
  <si>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</si>
  <si>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</si>
  <si>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</si>
  <si>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</si>
  <si>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</si>
  <si>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</si>
  <si>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</si>
  <si>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</si>
  <si>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</si>
  <si>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</si>
  <si>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</si>
  <si>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</si>
  <si>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</si>
  <si>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</si>
  <si>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</si>
  <si>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</si>
  <si>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</si>
  <si>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</si>
  <si>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</si>
  <si>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</si>
  <si>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</si>
  <si>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</si>
  <si>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</si>
  <si>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</si>
  <si>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</si>
  <si>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</si>
  <si>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</si>
  <si>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</si>
  <si>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</si>
  <si>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</si>
  <si>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</si>
  <si>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</si>
  <si>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</si>
  <si>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</si>
  <si>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</si>
  <si>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</si>
  <si>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</si>
  <si>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</si>
  <si>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</si>
  <si>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</si>
  <si>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</si>
  <si>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</si>
  <si>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</si>
  <si>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</si>
  <si>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</si>
  <si>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</si>
  <si>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</si>
  <si>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</si>
  <si>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</si>
  <si>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</si>
  <si>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</si>
  <si>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</si>
  <si>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</si>
  <si>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</si>
  <si>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</si>
  <si>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</si>
  <si>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</si>
  <si>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</si>
  <si>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</si>
  <si>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</si>
  <si>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</si>
  <si>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</si>
  <si>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</si>
  <si>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</si>
  <si>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</si>
  <si>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</si>
  <si>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</si>
  <si>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</si>
  <si>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</si>
  <si>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</si>
  <si>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</si>
  <si>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</si>
  <si>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</si>
  <si>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</si>
  <si>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</si>
  <si>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</si>
  <si>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</si>
  <si>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</si>
  <si>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</si>
  <si>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</si>
  <si>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</si>
  <si>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</si>
  <si>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</si>
  <si>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</si>
  <si>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</si>
  <si>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</si>
  <si>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</si>
  <si>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</si>
  <si>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</si>
  <si>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</si>
  <si>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</si>
  <si>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</si>
  <si>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</si>
  <si>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</si>
  <si>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</si>
  <si>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</si>
  <si>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</si>
  <si>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</si>
  <si>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</si>
  <si>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</si>
  <si>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</si>
  <si>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</si>
  <si>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</si>
  <si>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</si>
  <si>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</si>
  <si>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</si>
  <si>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</si>
  <si>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</si>
  <si>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</si>
  <si>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</si>
  <si>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</si>
  <si>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</si>
  <si>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</si>
  <si>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</si>
  <si>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</si>
  <si>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</si>
  <si>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</si>
  <si>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</si>
  <si>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</si>
  <si>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</si>
  <si>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</si>
  <si>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</si>
  <si>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</si>
  <si>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</si>
  <si>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</si>
  <si>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</si>
  <si>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</si>
  <si>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</si>
  <si>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</si>
  <si>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</si>
  <si>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</si>
  <si>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</si>
  <si>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</si>
  <si>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</si>
  <si>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</si>
  <si>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</si>
  <si>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</si>
  <si>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</si>
  <si>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</si>
  <si>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</si>
  <si>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</si>
  <si>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</si>
  <si>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</si>
  <si>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</si>
  <si>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</si>
  <si>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</si>
  <si>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</si>
  <si>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</si>
  <si>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</si>
  <si>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</si>
  <si>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</si>
  <si>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</si>
  <si>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</si>
  <si>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</si>
  <si>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</si>
  <si>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</si>
  <si>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</si>
  <si>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</si>
  <si>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</si>
  <si>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</si>
  <si>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</si>
  <si>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</si>
  <si>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</si>
  <si>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</si>
  <si>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</si>
  <si>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</si>
  <si>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</si>
  <si>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</si>
  <si>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</si>
  <si>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</si>
  <si>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</si>
  <si>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</si>
  <si>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</si>
  <si>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</si>
  <si>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</si>
  <si>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</si>
  <si>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</si>
  <si>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</si>
  <si>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</si>
  <si>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</si>
  <si>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</si>
  <si>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</si>
  <si>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</si>
  <si>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</si>
  <si>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</si>
  <si>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</si>
  <si>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</si>
  <si>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</si>
  <si>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</si>
  <si>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</si>
  <si>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</si>
  <si>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</si>
  <si>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</si>
  <si>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</si>
  <si>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</si>
  <si>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</si>
  <si>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</si>
  <si>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</si>
  <si>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</si>
  <si>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</si>
  <si>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</si>
  <si>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</si>
  <si>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</si>
  <si>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</si>
  <si>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</si>
  <si>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</si>
  <si>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</si>
  <si>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</si>
  <si>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</si>
  <si>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</si>
  <si>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</si>
  <si>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</si>
  <si>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</si>
  <si>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</si>
  <si>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</si>
  <si>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</si>
  <si>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</si>
  <si>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</si>
  <si>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</si>
  <si>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</si>
  <si>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</si>
  <si>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</si>
  <si>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</si>
  <si>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</si>
  <si>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</si>
  <si>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</si>
  <si>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</si>
  <si>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</si>
  <si>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</si>
  <si>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</si>
  <si>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</si>
  <si>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</si>
  <si>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</si>
  <si>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</si>
  <si>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</si>
  <si>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</si>
  <si>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</si>
  <si>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</si>
  <si>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</si>
  <si>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</si>
  <si>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</si>
  <si>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</si>
  <si>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</si>
  <si>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</si>
  <si>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</si>
  <si>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</si>
  <si>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</si>
  <si>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</si>
  <si>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</si>
  <si>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</si>
  <si>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</si>
  <si>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</si>
  <si>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</si>
  <si>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</si>
  <si>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</si>
  <si>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</si>
  <si>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</si>
  <si>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</si>
  <si>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</si>
  <si>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</si>
  <si>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</si>
  <si>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</si>
  <si>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</si>
  <si>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</si>
  <si>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</si>
  <si>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</si>
  <si>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</si>
  <si>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</si>
  <si>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</si>
  <si>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</si>
  <si>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</si>
  <si>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</si>
  <si>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</si>
  <si>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</si>
  <si>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</si>
  <si>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</si>
  <si>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</si>
  <si>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</si>
  <si>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</si>
  <si>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</si>
  <si>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</si>
  <si>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</si>
  <si>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</si>
  <si>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</si>
  <si>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</si>
  <si>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</si>
  <si>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</si>
  <si>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</si>
  <si>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</si>
  <si>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</si>
  <si>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</si>
  <si>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</si>
  <si>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</si>
  <si>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</si>
  <si>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</si>
  <si>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</si>
  <si>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</si>
  <si>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</si>
  <si>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</si>
  <si>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</si>
  <si>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</si>
  <si>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</si>
  <si>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</si>
  <si>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</si>
  <si>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</si>
  <si>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</si>
  <si>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</si>
  <si>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</si>
  <si>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</si>
  <si>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</si>
  <si>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OCTUBRE DE 2012</t>
  </si>
  <si>
    <t>MUNICIPIOS  NO CERTIFICADOS - PAC OCTUBRE de 2012</t>
  </si>
  <si>
    <t>DEPARTAMENTOS - PAC OCTUBRE de 2012</t>
  </si>
  <si>
    <t>DISTRITOS Y MUNICIPIOS CERTIFICADOS - COMPLEMENTO PAC  OCTUBRE de 2012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</si>
</sst>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2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3" fillId="0" borderId="0" xfId="46" applyNumberFormat="1" applyFont="1" applyFill="1" applyBorder="1" applyAlignment="1">
      <alignment horizontal="center" vertical="center" wrapText="1"/>
    </xf>
    <xf numFmtId="164" fontId="63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3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3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4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5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4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6" fillId="0" borderId="11" xfId="46" applyNumberFormat="1" applyFont="1" applyFill="1" applyBorder="1" applyAlignment="1">
      <alignment horizontal="center"/>
    </xf>
    <xf numFmtId="165" fontId="66" fillId="0" borderId="11" xfId="46" applyNumberFormat="1" applyFont="1" applyFill="1" applyBorder="1" applyAlignment="1">
      <alignment/>
    </xf>
    <xf numFmtId="164" fontId="66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13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46" applyNumberFormat="1" applyFont="1" applyFill="1" applyBorder="1" applyAlignment="1">
      <alignment/>
    </xf>
    <xf numFmtId="165" fontId="22" fillId="42" borderId="0" xfId="46" applyNumberFormat="1" applyFont="1" applyFill="1" applyBorder="1" applyAlignment="1">
      <alignment/>
    </xf>
    <xf numFmtId="165" fontId="22" fillId="14" borderId="0" xfId="46" applyNumberFormat="1" applyFont="1" applyFill="1" applyBorder="1" applyAlignment="1">
      <alignment/>
    </xf>
    <xf numFmtId="165" fontId="23" fillId="0" borderId="0" xfId="46" applyNumberFormat="1" applyFont="1" applyFill="1" applyBorder="1" applyAlignment="1">
      <alignment/>
    </xf>
    <xf numFmtId="166" fontId="14" fillId="0" borderId="0" xfId="46" applyNumberFormat="1" applyFont="1" applyAlignment="1">
      <alignment/>
    </xf>
    <xf numFmtId="165" fontId="67" fillId="0" borderId="11" xfId="46" applyNumberFormat="1" applyFont="1" applyBorder="1" applyAlignment="1">
      <alignment horizontal="right"/>
    </xf>
    <xf numFmtId="169" fontId="21" fillId="0" borderId="11" xfId="49" applyNumberFormat="1" applyFont="1" applyBorder="1" applyAlignment="1">
      <alignment/>
    </xf>
    <xf numFmtId="168" fontId="21" fillId="0" borderId="11" xfId="46" applyNumberFormat="1" applyFont="1" applyFill="1" applyBorder="1" applyAlignment="1">
      <alignment horizontal="right"/>
    </xf>
    <xf numFmtId="3" fontId="67" fillId="0" borderId="11" xfId="46" applyNumberFormat="1" applyFont="1" applyBorder="1" applyAlignment="1">
      <alignment horizontal="right"/>
    </xf>
    <xf numFmtId="165" fontId="67" fillId="0" borderId="11" xfId="46" applyNumberFormat="1" applyFont="1" applyBorder="1" applyAlignment="1">
      <alignment/>
    </xf>
    <xf numFmtId="165" fontId="21" fillId="0" borderId="24" xfId="46" applyNumberFormat="1" applyFont="1" applyFill="1" applyBorder="1" applyAlignment="1">
      <alignment/>
    </xf>
    <xf numFmtId="164" fontId="2" fillId="43" borderId="27" xfId="46" applyNumberFormat="1" applyFont="1" applyFill="1" applyBorder="1" applyAlignment="1">
      <alignment horizontal="center" vertical="center" wrapText="1"/>
    </xf>
    <xf numFmtId="164" fontId="2" fillId="43" borderId="28" xfId="46" applyNumberFormat="1" applyFont="1" applyFill="1" applyBorder="1" applyAlignment="1">
      <alignment horizontal="center" vertical="center" wrapText="1"/>
    </xf>
    <xf numFmtId="164" fontId="14" fillId="43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4" borderId="34" xfId="46" applyNumberFormat="1" applyFont="1" applyFill="1" applyBorder="1" applyAlignment="1">
      <alignment horizontal="center" vertical="center" wrapText="1"/>
    </xf>
    <xf numFmtId="165" fontId="14" fillId="44" borderId="35" xfId="46" applyNumberFormat="1" applyFont="1" applyFill="1" applyBorder="1" applyAlignment="1">
      <alignment horizontal="center" vertical="center" wrapText="1"/>
    </xf>
    <xf numFmtId="165" fontId="14" fillId="44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5" borderId="37" xfId="46" applyNumberFormat="1" applyFont="1" applyFill="1" applyBorder="1" applyAlignment="1">
      <alignment horizontal="center" vertical="center" wrapText="1"/>
    </xf>
    <xf numFmtId="165" fontId="2" fillId="45" borderId="22" xfId="46" applyNumberFormat="1" applyFont="1" applyFill="1" applyBorder="1" applyAlignment="1">
      <alignment horizontal="center" vertical="center" wrapText="1"/>
    </xf>
    <xf numFmtId="165" fontId="2" fillId="46" borderId="38" xfId="46" applyNumberFormat="1" applyFont="1" applyFill="1" applyBorder="1" applyAlignment="1">
      <alignment horizontal="center" vertical="center" wrapText="1"/>
    </xf>
    <xf numFmtId="165" fontId="2" fillId="46" borderId="18" xfId="46" applyNumberFormat="1" applyFont="1" applyFill="1" applyBorder="1" applyAlignment="1">
      <alignment horizontal="center" vertical="center" wrapText="1"/>
    </xf>
    <xf numFmtId="165" fontId="2" fillId="46" borderId="39" xfId="46" applyNumberFormat="1" applyFont="1" applyFill="1" applyBorder="1" applyAlignment="1">
      <alignment horizontal="center" vertical="center" wrapText="1"/>
    </xf>
    <xf numFmtId="165" fontId="9" fillId="46" borderId="38" xfId="46" applyNumberFormat="1" applyFont="1" applyFill="1" applyBorder="1" applyAlignment="1">
      <alignment horizontal="center" vertical="center" wrapText="1"/>
    </xf>
    <xf numFmtId="165" fontId="9" fillId="46" borderId="18" xfId="46" applyNumberFormat="1" applyFont="1" applyFill="1" applyBorder="1" applyAlignment="1">
      <alignment horizontal="center" vertical="center" wrapText="1"/>
    </xf>
    <xf numFmtId="165" fontId="9" fillId="46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7" borderId="27" xfId="46" applyNumberFormat="1" applyFont="1" applyFill="1" applyBorder="1" applyAlignment="1">
      <alignment horizontal="center" vertical="center" wrapText="1"/>
    </xf>
    <xf numFmtId="164" fontId="2" fillId="47" borderId="28" xfId="46" applyNumberFormat="1" applyFont="1" applyFill="1" applyBorder="1" applyAlignment="1">
      <alignment horizontal="center" vertical="center" wrapText="1"/>
    </xf>
    <xf numFmtId="164" fontId="14" fillId="47" borderId="29" xfId="46" applyNumberFormat="1" applyFont="1" applyFill="1" applyBorder="1" applyAlignment="1">
      <alignment vertical="center" wrapText="1"/>
    </xf>
    <xf numFmtId="166" fontId="2" fillId="45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F14" sqref="F14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62" t="s">
        <v>64</v>
      </c>
      <c r="B4" s="162"/>
      <c r="C4" s="162"/>
      <c r="D4" s="162"/>
      <c r="E4" s="162"/>
      <c r="F4" s="162"/>
      <c r="G4" s="162"/>
      <c r="H4" s="162"/>
      <c r="I4" s="162"/>
    </row>
    <row r="5" spans="1:9" ht="20.25">
      <c r="A5" s="162" t="s">
        <v>1108</v>
      </c>
      <c r="B5" s="162"/>
      <c r="C5" s="162"/>
      <c r="D5" s="162"/>
      <c r="E5" s="162"/>
      <c r="F5" s="162"/>
      <c r="G5" s="162"/>
      <c r="H5" s="162"/>
      <c r="I5" s="162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63" t="s">
        <v>0</v>
      </c>
      <c r="B7" s="166" t="s">
        <v>1</v>
      </c>
      <c r="C7" s="172" t="s">
        <v>61</v>
      </c>
      <c r="D7" s="172"/>
      <c r="E7" s="172"/>
      <c r="F7" s="172"/>
      <c r="G7" s="175" t="s">
        <v>1096</v>
      </c>
      <c r="H7" s="178" t="s">
        <v>1103</v>
      </c>
      <c r="I7" s="169" t="s">
        <v>2</v>
      </c>
      <c r="J7" s="158" t="s">
        <v>1105</v>
      </c>
    </row>
    <row r="8" spans="1:10" s="40" customFormat="1" ht="41.25" customHeight="1" thickBot="1">
      <c r="A8" s="164"/>
      <c r="B8" s="167"/>
      <c r="C8" s="89" t="s">
        <v>66</v>
      </c>
      <c r="D8" s="161" t="s">
        <v>96</v>
      </c>
      <c r="E8" s="161"/>
      <c r="F8" s="173" t="s">
        <v>79</v>
      </c>
      <c r="G8" s="176"/>
      <c r="H8" s="179"/>
      <c r="I8" s="170"/>
      <c r="J8" s="159"/>
    </row>
    <row r="9" spans="1:19" ht="41.25" customHeight="1" thickBot="1">
      <c r="A9" s="165"/>
      <c r="B9" s="168"/>
      <c r="C9" s="90" t="s">
        <v>62</v>
      </c>
      <c r="D9" s="103" t="s">
        <v>88</v>
      </c>
      <c r="E9" s="103" t="s">
        <v>87</v>
      </c>
      <c r="F9" s="174"/>
      <c r="G9" s="177"/>
      <c r="H9" s="180"/>
      <c r="I9" s="171"/>
      <c r="J9" s="160"/>
      <c r="M9" s="130" t="s">
        <v>1098</v>
      </c>
      <c r="N9" s="131" t="s">
        <v>1099</v>
      </c>
      <c r="O9" s="131" t="s">
        <v>88</v>
      </c>
      <c r="P9" s="131" t="s">
        <v>87</v>
      </c>
      <c r="Q9" s="130" t="s">
        <v>1098</v>
      </c>
      <c r="R9" s="131" t="s">
        <v>1100</v>
      </c>
      <c r="S9" s="131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19" s="9" customFormat="1" ht="23.25">
      <c r="A11" s="72">
        <v>91</v>
      </c>
      <c r="B11" s="78" t="s">
        <v>21</v>
      </c>
      <c r="C11" s="79"/>
      <c r="D11" s="79"/>
      <c r="E11" s="79"/>
      <c r="F11" s="77">
        <f aca="true" t="shared" si="0" ref="F11:F42">SUM(C11:E11)</f>
        <v>0</v>
      </c>
      <c r="G11" s="156"/>
      <c r="H11" s="156"/>
      <c r="I11" s="79"/>
      <c r="J11" s="79">
        <f>+F11+H11+I11+G11</f>
        <v>0</v>
      </c>
      <c r="M11" s="133">
        <v>91</v>
      </c>
      <c r="N11" s="136">
        <v>3330188620</v>
      </c>
      <c r="O11" s="147">
        <v>208307385</v>
      </c>
      <c r="P11" s="147">
        <v>98927237</v>
      </c>
      <c r="Q11" s="132">
        <v>91</v>
      </c>
      <c r="R11" s="136">
        <v>0</v>
      </c>
      <c r="S11" s="136"/>
    </row>
    <row r="12" spans="1:19" s="9" customFormat="1" ht="23.25">
      <c r="A12" s="80">
        <v>5</v>
      </c>
      <c r="B12" s="78" t="s">
        <v>4</v>
      </c>
      <c r="C12" s="79"/>
      <c r="D12" s="79"/>
      <c r="E12" s="79"/>
      <c r="F12" s="77">
        <f t="shared" si="0"/>
        <v>0</v>
      </c>
      <c r="G12" s="157"/>
      <c r="H12" s="156"/>
      <c r="I12" s="79"/>
      <c r="J12" s="79">
        <f aca="true" t="shared" si="1" ref="J12:J42">+F12+H12+I12+G12</f>
        <v>0</v>
      </c>
      <c r="M12" s="133">
        <v>5</v>
      </c>
      <c r="N12" s="136">
        <v>54140173763</v>
      </c>
      <c r="O12" s="147">
        <v>5965103437</v>
      </c>
      <c r="P12" s="147">
        <v>2557214441</v>
      </c>
      <c r="Q12" s="132">
        <v>5</v>
      </c>
      <c r="R12" s="136">
        <v>2258133209</v>
      </c>
      <c r="S12" s="136"/>
    </row>
    <row r="13" spans="1:19" s="9" customFormat="1" ht="23.25">
      <c r="A13" s="80">
        <v>81</v>
      </c>
      <c r="B13" s="78" t="s">
        <v>18</v>
      </c>
      <c r="C13" s="79"/>
      <c r="D13" s="79"/>
      <c r="E13" s="79"/>
      <c r="F13" s="77">
        <f t="shared" si="0"/>
        <v>0</v>
      </c>
      <c r="G13" s="157"/>
      <c r="H13" s="156"/>
      <c r="I13" s="79"/>
      <c r="J13" s="79">
        <f t="shared" si="1"/>
        <v>0</v>
      </c>
      <c r="M13" s="133">
        <v>5045</v>
      </c>
      <c r="N13" s="136">
        <v>3209546089</v>
      </c>
      <c r="O13" s="147">
        <v>266354327</v>
      </c>
      <c r="P13" s="147">
        <v>113402776</v>
      </c>
      <c r="Q13" s="132">
        <v>5045</v>
      </c>
      <c r="R13" s="136">
        <v>0</v>
      </c>
      <c r="S13" s="136"/>
    </row>
    <row r="14" spans="1:19" s="9" customFormat="1" ht="23.25">
      <c r="A14" s="80">
        <v>8</v>
      </c>
      <c r="B14" s="78" t="s">
        <v>65</v>
      </c>
      <c r="C14" s="79"/>
      <c r="D14" s="79"/>
      <c r="E14" s="79"/>
      <c r="F14" s="77">
        <f t="shared" si="0"/>
        <v>0</v>
      </c>
      <c r="G14" s="156"/>
      <c r="H14" s="156"/>
      <c r="I14" s="79"/>
      <c r="J14" s="79">
        <f t="shared" si="1"/>
        <v>0</v>
      </c>
      <c r="M14" s="133">
        <v>81</v>
      </c>
      <c r="N14" s="136">
        <v>6877468103</v>
      </c>
      <c r="O14" s="147">
        <v>961282202</v>
      </c>
      <c r="P14" s="147">
        <v>413632574</v>
      </c>
      <c r="Q14" s="132">
        <v>81</v>
      </c>
      <c r="R14" s="136">
        <v>31261369</v>
      </c>
      <c r="S14" s="136"/>
    </row>
    <row r="15" spans="1:19" s="9" customFormat="1" ht="23.25">
      <c r="A15" s="80">
        <v>13</v>
      </c>
      <c r="B15" s="78" t="s">
        <v>99</v>
      </c>
      <c r="C15" s="79"/>
      <c r="D15" s="79"/>
      <c r="E15" s="79"/>
      <c r="F15" s="77">
        <f t="shared" si="0"/>
        <v>0</v>
      </c>
      <c r="G15" s="153"/>
      <c r="H15" s="153">
        <v>2795006990</v>
      </c>
      <c r="I15" s="79"/>
      <c r="J15" s="79">
        <f t="shared" si="1"/>
        <v>2795006990</v>
      </c>
      <c r="M15" s="133">
        <v>63001</v>
      </c>
      <c r="N15" s="136">
        <v>4881908393</v>
      </c>
      <c r="O15" s="147">
        <v>641637732</v>
      </c>
      <c r="P15" s="147">
        <v>277182611</v>
      </c>
      <c r="Q15" s="132">
        <v>63001</v>
      </c>
      <c r="R15" s="136">
        <v>0</v>
      </c>
      <c r="S15" s="136"/>
    </row>
    <row r="16" spans="1:19" s="9" customFormat="1" ht="23.25">
      <c r="A16" s="80">
        <v>15</v>
      </c>
      <c r="B16" s="78" t="s">
        <v>100</v>
      </c>
      <c r="C16" s="79"/>
      <c r="D16" s="79"/>
      <c r="E16" s="79"/>
      <c r="F16" s="77">
        <f t="shared" si="0"/>
        <v>0</v>
      </c>
      <c r="G16" s="153"/>
      <c r="H16" s="153">
        <v>1889921804</v>
      </c>
      <c r="I16" s="79"/>
      <c r="J16" s="79">
        <f t="shared" si="1"/>
        <v>1889921804</v>
      </c>
      <c r="M16" s="133">
        <v>8</v>
      </c>
      <c r="N16" s="136">
        <v>10973515426</v>
      </c>
      <c r="O16" s="147">
        <v>1464662397</v>
      </c>
      <c r="P16" s="147">
        <v>631972840</v>
      </c>
      <c r="Q16" s="132">
        <v>8</v>
      </c>
      <c r="R16" s="136">
        <v>862603521</v>
      </c>
      <c r="S16" s="136"/>
    </row>
    <row r="17" spans="1:19" s="9" customFormat="1" ht="23.25">
      <c r="A17" s="80">
        <v>17</v>
      </c>
      <c r="B17" s="78" t="s">
        <v>5</v>
      </c>
      <c r="C17" s="79"/>
      <c r="D17" s="79"/>
      <c r="E17" s="79"/>
      <c r="F17" s="77">
        <f t="shared" si="0"/>
        <v>0</v>
      </c>
      <c r="G17" s="156"/>
      <c r="H17" s="156"/>
      <c r="I17" s="79"/>
      <c r="J17" s="79">
        <f t="shared" si="1"/>
        <v>0</v>
      </c>
      <c r="M17" s="133">
        <v>68081</v>
      </c>
      <c r="N17" s="136">
        <v>3861066902</v>
      </c>
      <c r="O17" s="147">
        <v>765439942</v>
      </c>
      <c r="P17" s="147">
        <v>247832337</v>
      </c>
      <c r="Q17" s="132">
        <v>68081</v>
      </c>
      <c r="R17" s="136">
        <v>0</v>
      </c>
      <c r="S17" s="136"/>
    </row>
    <row r="18" spans="1:19" s="9" customFormat="1" ht="23.25">
      <c r="A18" s="80">
        <v>18</v>
      </c>
      <c r="B18" s="78" t="s">
        <v>101</v>
      </c>
      <c r="C18" s="79"/>
      <c r="D18" s="79"/>
      <c r="E18" s="79"/>
      <c r="F18" s="77">
        <f t="shared" si="0"/>
        <v>0</v>
      </c>
      <c r="G18" s="153">
        <v>783571311</v>
      </c>
      <c r="H18" s="156"/>
      <c r="I18" s="79"/>
      <c r="J18" s="79">
        <f t="shared" si="1"/>
        <v>783571311</v>
      </c>
      <c r="M18" s="133">
        <v>8001</v>
      </c>
      <c r="N18" s="136">
        <v>20622080407</v>
      </c>
      <c r="O18" s="147">
        <v>2503437212</v>
      </c>
      <c r="P18" s="147">
        <v>1083297525</v>
      </c>
      <c r="Q18" s="132">
        <v>8001</v>
      </c>
      <c r="R18" s="136">
        <v>0</v>
      </c>
      <c r="S18" s="136"/>
    </row>
    <row r="19" spans="1:19" s="9" customFormat="1" ht="23.25">
      <c r="A19" s="81">
        <v>85</v>
      </c>
      <c r="B19" s="78" t="s">
        <v>19</v>
      </c>
      <c r="C19" s="79"/>
      <c r="D19" s="79"/>
      <c r="E19" s="79"/>
      <c r="F19" s="77">
        <f t="shared" si="0"/>
        <v>0</v>
      </c>
      <c r="G19" s="156"/>
      <c r="H19" s="156"/>
      <c r="I19" s="79"/>
      <c r="J19" s="79">
        <f t="shared" si="1"/>
        <v>0</v>
      </c>
      <c r="M19" s="133">
        <v>5088</v>
      </c>
      <c r="N19" s="136">
        <v>5931163846</v>
      </c>
      <c r="O19" s="147">
        <v>721081200</v>
      </c>
      <c r="P19" s="147">
        <v>273240528</v>
      </c>
      <c r="Q19" s="132">
        <v>5088</v>
      </c>
      <c r="R19" s="136">
        <v>0</v>
      </c>
      <c r="S19" s="136"/>
    </row>
    <row r="20" spans="1:19" s="9" customFormat="1" ht="23.25">
      <c r="A20" s="80">
        <v>19</v>
      </c>
      <c r="B20" s="78" t="s">
        <v>6</v>
      </c>
      <c r="C20" s="79"/>
      <c r="D20" s="79"/>
      <c r="E20" s="79"/>
      <c r="F20" s="77">
        <f t="shared" si="0"/>
        <v>0</v>
      </c>
      <c r="G20" s="153"/>
      <c r="H20" s="153">
        <v>2773750225</v>
      </c>
      <c r="I20" s="79"/>
      <c r="J20" s="79">
        <f t="shared" si="1"/>
        <v>2773750225</v>
      </c>
      <c r="M20" s="133">
        <v>11001</v>
      </c>
      <c r="N20" s="136">
        <v>85556993658</v>
      </c>
      <c r="O20" s="147">
        <v>11223556640</v>
      </c>
      <c r="P20" s="147">
        <v>4863842956</v>
      </c>
      <c r="Q20" s="132">
        <v>11001</v>
      </c>
      <c r="R20" s="136">
        <v>3231345724</v>
      </c>
      <c r="S20" s="136"/>
    </row>
    <row r="21" spans="1:19" s="9" customFormat="1" ht="23.25">
      <c r="A21" s="80">
        <v>20</v>
      </c>
      <c r="B21" s="78" t="s">
        <v>7</v>
      </c>
      <c r="C21" s="79"/>
      <c r="D21" s="79"/>
      <c r="E21" s="79"/>
      <c r="F21" s="77">
        <f t="shared" si="0"/>
        <v>0</v>
      </c>
      <c r="G21" s="156"/>
      <c r="H21" s="156"/>
      <c r="I21" s="79"/>
      <c r="J21" s="79">
        <f t="shared" si="1"/>
        <v>0</v>
      </c>
      <c r="M21" s="133">
        <v>13</v>
      </c>
      <c r="N21" s="136">
        <v>23512294863</v>
      </c>
      <c r="O21" s="147">
        <v>3109745330</v>
      </c>
      <c r="P21" s="147">
        <v>1341163798</v>
      </c>
      <c r="Q21" s="132">
        <v>13</v>
      </c>
      <c r="R21" s="136">
        <v>779469953</v>
      </c>
      <c r="S21" s="136"/>
    </row>
    <row r="22" spans="1:19" s="9" customFormat="1" ht="23.25">
      <c r="A22" s="80">
        <v>27</v>
      </c>
      <c r="B22" s="78" t="s">
        <v>102</v>
      </c>
      <c r="C22" s="79"/>
      <c r="D22" s="79"/>
      <c r="E22" s="79"/>
      <c r="F22" s="77">
        <f t="shared" si="0"/>
        <v>0</v>
      </c>
      <c r="G22" s="156"/>
      <c r="H22" s="156"/>
      <c r="I22" s="79"/>
      <c r="J22" s="79">
        <f t="shared" si="1"/>
        <v>0</v>
      </c>
      <c r="M22" s="133">
        <v>15</v>
      </c>
      <c r="N22" s="136">
        <v>25193529552</v>
      </c>
      <c r="O22" s="147">
        <v>3112191878</v>
      </c>
      <c r="P22" s="147">
        <v>1355864371</v>
      </c>
      <c r="Q22" s="132">
        <v>15</v>
      </c>
      <c r="R22" s="136">
        <v>1527747663</v>
      </c>
      <c r="S22" s="136"/>
    </row>
    <row r="23" spans="1:19" s="9" customFormat="1" ht="23.25">
      <c r="A23" s="80">
        <v>23</v>
      </c>
      <c r="B23" s="82" t="s">
        <v>106</v>
      </c>
      <c r="C23" s="79"/>
      <c r="D23" s="79"/>
      <c r="E23" s="79"/>
      <c r="F23" s="77">
        <f t="shared" si="0"/>
        <v>0</v>
      </c>
      <c r="G23" s="156"/>
      <c r="H23" s="156"/>
      <c r="I23" s="79"/>
      <c r="J23" s="79">
        <f t="shared" si="1"/>
        <v>0</v>
      </c>
      <c r="M23" s="133">
        <v>68001</v>
      </c>
      <c r="N23" s="136">
        <v>8205443633</v>
      </c>
      <c r="O23" s="147">
        <v>1161890150</v>
      </c>
      <c r="P23" s="147">
        <v>501727372</v>
      </c>
      <c r="Q23" s="132">
        <v>68001</v>
      </c>
      <c r="R23" s="136">
        <v>0</v>
      </c>
      <c r="S23" s="136"/>
    </row>
    <row r="24" spans="1:19" s="9" customFormat="1" ht="23.25">
      <c r="A24" s="80">
        <v>25</v>
      </c>
      <c r="B24" s="78" t="s">
        <v>8</v>
      </c>
      <c r="C24" s="79"/>
      <c r="D24" s="79"/>
      <c r="E24" s="79"/>
      <c r="F24" s="77">
        <f t="shared" si="0"/>
        <v>0</v>
      </c>
      <c r="G24" s="156"/>
      <c r="H24" s="156"/>
      <c r="I24" s="79"/>
      <c r="J24" s="79">
        <f t="shared" si="1"/>
        <v>0</v>
      </c>
      <c r="M24" s="133">
        <v>76109</v>
      </c>
      <c r="N24" s="136">
        <v>10205470112</v>
      </c>
      <c r="O24" s="147">
        <v>797535253</v>
      </c>
      <c r="P24" s="147">
        <v>343559968</v>
      </c>
      <c r="Q24" s="132">
        <v>76109</v>
      </c>
      <c r="R24" s="136">
        <v>0</v>
      </c>
      <c r="S24" s="136"/>
    </row>
    <row r="25" spans="1:19" s="9" customFormat="1" ht="23.25">
      <c r="A25" s="80">
        <v>94</v>
      </c>
      <c r="B25" s="78" t="s">
        <v>103</v>
      </c>
      <c r="C25" s="79"/>
      <c r="D25" s="79"/>
      <c r="E25" s="79"/>
      <c r="F25" s="77">
        <f t="shared" si="0"/>
        <v>0</v>
      </c>
      <c r="G25" s="156"/>
      <c r="H25" s="156"/>
      <c r="I25" s="79"/>
      <c r="J25" s="79">
        <f t="shared" si="1"/>
        <v>0</v>
      </c>
      <c r="M25" s="133">
        <v>76111</v>
      </c>
      <c r="N25" s="136">
        <v>2107203622</v>
      </c>
      <c r="O25" s="147">
        <v>261237930</v>
      </c>
      <c r="P25" s="147">
        <v>112647295</v>
      </c>
      <c r="Q25" s="132">
        <v>76111</v>
      </c>
      <c r="R25" s="136">
        <v>0</v>
      </c>
      <c r="S25" s="136"/>
    </row>
    <row r="26" spans="1:19" s="9" customFormat="1" ht="23.25">
      <c r="A26" s="80">
        <v>95</v>
      </c>
      <c r="B26" s="78" t="s">
        <v>22</v>
      </c>
      <c r="C26" s="79"/>
      <c r="D26" s="79"/>
      <c r="E26" s="79"/>
      <c r="F26" s="77">
        <f t="shared" si="0"/>
        <v>0</v>
      </c>
      <c r="G26" s="156"/>
      <c r="H26" s="156"/>
      <c r="I26" s="79"/>
      <c r="J26" s="79">
        <f t="shared" si="1"/>
        <v>0</v>
      </c>
      <c r="M26" s="133">
        <v>17</v>
      </c>
      <c r="N26" s="136">
        <v>12623598667</v>
      </c>
      <c r="O26" s="147">
        <v>1744288394</v>
      </c>
      <c r="P26" s="147">
        <v>751153856</v>
      </c>
      <c r="Q26" s="132">
        <v>17</v>
      </c>
      <c r="R26" s="136">
        <v>194624546</v>
      </c>
      <c r="S26" s="136"/>
    </row>
    <row r="27" spans="1:19" s="9" customFormat="1" ht="23.25">
      <c r="A27" s="80">
        <v>41</v>
      </c>
      <c r="B27" s="78" t="s">
        <v>9</v>
      </c>
      <c r="C27" s="79"/>
      <c r="D27" s="79"/>
      <c r="E27" s="79"/>
      <c r="F27" s="77">
        <f t="shared" si="0"/>
        <v>0</v>
      </c>
      <c r="G27" s="156"/>
      <c r="H27" s="153">
        <v>1636337802</v>
      </c>
      <c r="I27" s="79"/>
      <c r="J27" s="79">
        <f t="shared" si="1"/>
        <v>1636337802</v>
      </c>
      <c r="M27" s="133">
        <v>76001</v>
      </c>
      <c r="N27" s="136">
        <v>31615593151</v>
      </c>
      <c r="O27" s="147">
        <v>2389677770</v>
      </c>
      <c r="P27" s="147">
        <v>1023264662</v>
      </c>
      <c r="Q27" s="132">
        <v>76001</v>
      </c>
      <c r="R27" s="136">
        <v>0</v>
      </c>
      <c r="S27" s="136"/>
    </row>
    <row r="28" spans="1:19" s="9" customFormat="1" ht="23.25">
      <c r="A28" s="80">
        <v>44</v>
      </c>
      <c r="B28" s="83" t="s">
        <v>104</v>
      </c>
      <c r="C28" s="79"/>
      <c r="D28" s="79"/>
      <c r="E28" s="79"/>
      <c r="F28" s="77">
        <f t="shared" si="0"/>
        <v>0</v>
      </c>
      <c r="G28" s="156"/>
      <c r="H28" s="156"/>
      <c r="I28" s="79"/>
      <c r="J28" s="79">
        <f t="shared" si="1"/>
        <v>0</v>
      </c>
      <c r="M28" s="133">
        <v>18</v>
      </c>
      <c r="N28" s="136">
        <v>7948619297</v>
      </c>
      <c r="O28" s="147">
        <v>878891213</v>
      </c>
      <c r="P28" s="147">
        <v>374009060</v>
      </c>
      <c r="Q28" s="132">
        <v>18</v>
      </c>
      <c r="R28" s="136">
        <v>0</v>
      </c>
      <c r="S28" s="136"/>
    </row>
    <row r="29" spans="1:19" s="9" customFormat="1" ht="23.25">
      <c r="A29" s="80">
        <v>47</v>
      </c>
      <c r="B29" s="78" t="s">
        <v>10</v>
      </c>
      <c r="C29" s="79"/>
      <c r="D29" s="79"/>
      <c r="E29" s="79"/>
      <c r="F29" s="77">
        <f t="shared" si="0"/>
        <v>0</v>
      </c>
      <c r="G29" s="156"/>
      <c r="H29" s="156"/>
      <c r="I29" s="79"/>
      <c r="J29" s="79">
        <f t="shared" si="1"/>
        <v>0</v>
      </c>
      <c r="M29" s="133">
        <v>13001</v>
      </c>
      <c r="N29" s="136">
        <v>17420564065</v>
      </c>
      <c r="O29" s="147">
        <v>1833392197</v>
      </c>
      <c r="P29" s="147">
        <v>792641027</v>
      </c>
      <c r="Q29" s="132">
        <v>13001</v>
      </c>
      <c r="R29" s="136">
        <v>0</v>
      </c>
      <c r="S29" s="136"/>
    </row>
    <row r="30" spans="1:19" s="9" customFormat="1" ht="23.25">
      <c r="A30" s="80">
        <v>50</v>
      </c>
      <c r="B30" s="78" t="s">
        <v>11</v>
      </c>
      <c r="C30" s="79"/>
      <c r="D30" s="79"/>
      <c r="E30" s="79"/>
      <c r="F30" s="77">
        <f t="shared" si="0"/>
        <v>0</v>
      </c>
      <c r="G30" s="156"/>
      <c r="H30" s="156"/>
      <c r="I30" s="79"/>
      <c r="J30" s="79">
        <f t="shared" si="1"/>
        <v>0</v>
      </c>
      <c r="M30" s="133">
        <v>76147</v>
      </c>
      <c r="N30" s="136">
        <v>2200286276</v>
      </c>
      <c r="O30" s="147">
        <v>285373202</v>
      </c>
      <c r="P30" s="147">
        <v>123501287</v>
      </c>
      <c r="Q30" s="132">
        <v>76147</v>
      </c>
      <c r="R30" s="136">
        <v>0</v>
      </c>
      <c r="S30" s="136"/>
    </row>
    <row r="31" spans="1:19" s="9" customFormat="1" ht="23.25">
      <c r="A31" s="80">
        <v>52</v>
      </c>
      <c r="B31" s="83" t="s">
        <v>12</v>
      </c>
      <c r="C31" s="79"/>
      <c r="D31" s="79"/>
      <c r="E31" s="79"/>
      <c r="F31" s="77">
        <f t="shared" si="0"/>
        <v>0</v>
      </c>
      <c r="G31" s="156"/>
      <c r="H31" s="156"/>
      <c r="I31" s="79"/>
      <c r="J31" s="79">
        <f t="shared" si="1"/>
        <v>0</v>
      </c>
      <c r="M31" s="133">
        <v>85</v>
      </c>
      <c r="N31" s="136">
        <v>5941548371</v>
      </c>
      <c r="O31" s="147">
        <v>812473634</v>
      </c>
      <c r="P31" s="147">
        <v>337272708</v>
      </c>
      <c r="Q31" s="132">
        <v>85</v>
      </c>
      <c r="R31" s="136">
        <v>50447653</v>
      </c>
      <c r="S31" s="136"/>
    </row>
    <row r="32" spans="1:19" s="9" customFormat="1" ht="23.25">
      <c r="A32" s="80">
        <v>54</v>
      </c>
      <c r="B32" s="83" t="s">
        <v>13</v>
      </c>
      <c r="C32" s="79"/>
      <c r="D32" s="79"/>
      <c r="E32" s="79"/>
      <c r="F32" s="77">
        <f t="shared" si="0"/>
        <v>0</v>
      </c>
      <c r="G32" s="156"/>
      <c r="H32" s="156"/>
      <c r="I32" s="79"/>
      <c r="J32" s="79">
        <f t="shared" si="1"/>
        <v>0</v>
      </c>
      <c r="M32" s="133">
        <v>19</v>
      </c>
      <c r="N32" s="136">
        <v>34549499937</v>
      </c>
      <c r="O32" s="147">
        <v>3501972248</v>
      </c>
      <c r="P32" s="147">
        <v>1508677856</v>
      </c>
      <c r="Q32" s="132">
        <v>19</v>
      </c>
      <c r="R32" s="136">
        <v>707333879</v>
      </c>
      <c r="S32" s="136"/>
    </row>
    <row r="33" spans="1:19" s="9" customFormat="1" ht="23.25">
      <c r="A33" s="80">
        <v>86</v>
      </c>
      <c r="B33" s="78" t="s">
        <v>20</v>
      </c>
      <c r="C33" s="79"/>
      <c r="D33" s="79"/>
      <c r="E33" s="79"/>
      <c r="F33" s="77">
        <f t="shared" si="0"/>
        <v>0</v>
      </c>
      <c r="G33" s="156"/>
      <c r="H33" s="156"/>
      <c r="I33" s="79"/>
      <c r="J33" s="79">
        <f t="shared" si="1"/>
        <v>0</v>
      </c>
      <c r="M33" s="133">
        <v>20</v>
      </c>
      <c r="N33" s="136">
        <v>17208486469</v>
      </c>
      <c r="O33" s="147">
        <v>2168196882</v>
      </c>
      <c r="P33" s="147">
        <v>916307915</v>
      </c>
      <c r="Q33" s="132">
        <v>20</v>
      </c>
      <c r="R33" s="136">
        <v>213125610</v>
      </c>
      <c r="S33" s="136"/>
    </row>
    <row r="34" spans="1:19" s="9" customFormat="1" ht="23.25">
      <c r="A34" s="80">
        <v>63</v>
      </c>
      <c r="B34" s="78" t="s">
        <v>105</v>
      </c>
      <c r="C34" s="79"/>
      <c r="D34" s="79"/>
      <c r="E34" s="79"/>
      <c r="F34" s="77">
        <f t="shared" si="0"/>
        <v>0</v>
      </c>
      <c r="G34" s="156"/>
      <c r="H34" s="156"/>
      <c r="I34" s="79"/>
      <c r="J34" s="79">
        <f t="shared" si="1"/>
        <v>0</v>
      </c>
      <c r="M34" s="133">
        <v>25175</v>
      </c>
      <c r="N34" s="136">
        <v>1479916749</v>
      </c>
      <c r="O34" s="147">
        <v>226756964</v>
      </c>
      <c r="P34" s="147">
        <v>97857621</v>
      </c>
      <c r="Q34" s="132">
        <v>25175</v>
      </c>
      <c r="R34" s="136">
        <v>0</v>
      </c>
      <c r="S34" s="136"/>
    </row>
    <row r="35" spans="1:19" s="9" customFormat="1" ht="23.25">
      <c r="A35" s="80">
        <v>66</v>
      </c>
      <c r="B35" s="78" t="s">
        <v>14</v>
      </c>
      <c r="C35" s="79"/>
      <c r="D35" s="79"/>
      <c r="E35" s="79"/>
      <c r="F35" s="77">
        <f t="shared" si="0"/>
        <v>0</v>
      </c>
      <c r="G35" s="156"/>
      <c r="H35" s="156"/>
      <c r="I35" s="79"/>
      <c r="J35" s="79">
        <f t="shared" si="1"/>
        <v>0</v>
      </c>
      <c r="M35" s="133">
        <v>27</v>
      </c>
      <c r="N35" s="136">
        <v>13352260751</v>
      </c>
      <c r="O35" s="147">
        <v>1289489082</v>
      </c>
      <c r="P35" s="147">
        <v>553325029</v>
      </c>
      <c r="Q35" s="132">
        <v>27</v>
      </c>
      <c r="R35" s="136">
        <v>486485740</v>
      </c>
      <c r="S35" s="136"/>
    </row>
    <row r="36" spans="1:19" s="9" customFormat="1" ht="23.25">
      <c r="A36" s="80">
        <v>88</v>
      </c>
      <c r="B36" s="84" t="s">
        <v>98</v>
      </c>
      <c r="C36" s="79"/>
      <c r="D36" s="79"/>
      <c r="E36" s="79"/>
      <c r="F36" s="77">
        <f t="shared" si="0"/>
        <v>0</v>
      </c>
      <c r="G36" s="156"/>
      <c r="H36" s="156"/>
      <c r="I36" s="79"/>
      <c r="J36" s="79">
        <f t="shared" si="1"/>
        <v>0</v>
      </c>
      <c r="M36" s="133">
        <v>47189</v>
      </c>
      <c r="N36" s="136">
        <v>2946113797</v>
      </c>
      <c r="O36" s="147">
        <v>388880917</v>
      </c>
      <c r="P36" s="147">
        <v>168061157</v>
      </c>
      <c r="Q36" s="132">
        <v>47189</v>
      </c>
      <c r="R36" s="136">
        <v>0</v>
      </c>
      <c r="S36" s="136"/>
    </row>
    <row r="37" spans="1:19" s="9" customFormat="1" ht="23.25">
      <c r="A37" s="80">
        <v>68</v>
      </c>
      <c r="B37" s="78" t="s">
        <v>15</v>
      </c>
      <c r="C37" s="79"/>
      <c r="D37" s="79"/>
      <c r="E37" s="79"/>
      <c r="F37" s="77">
        <f t="shared" si="0"/>
        <v>0</v>
      </c>
      <c r="G37" s="156"/>
      <c r="H37" s="156"/>
      <c r="I37" s="79"/>
      <c r="J37" s="79">
        <f t="shared" si="1"/>
        <v>0</v>
      </c>
      <c r="M37" s="134">
        <v>23</v>
      </c>
      <c r="N37" s="136">
        <v>24464238589</v>
      </c>
      <c r="O37" s="147">
        <v>3378913940</v>
      </c>
      <c r="P37" s="147">
        <v>1459882307</v>
      </c>
      <c r="Q37" s="132">
        <v>23</v>
      </c>
      <c r="R37" s="136">
        <v>360500654</v>
      </c>
      <c r="S37" s="136"/>
    </row>
    <row r="38" spans="1:19" s="9" customFormat="1" ht="23.25">
      <c r="A38" s="80">
        <v>70</v>
      </c>
      <c r="B38" s="78" t="s">
        <v>16</v>
      </c>
      <c r="C38" s="79"/>
      <c r="D38" s="79"/>
      <c r="E38" s="79"/>
      <c r="F38" s="77">
        <f t="shared" si="0"/>
        <v>0</v>
      </c>
      <c r="G38" s="156"/>
      <c r="H38" s="156"/>
      <c r="I38" s="79"/>
      <c r="J38" s="79">
        <f t="shared" si="1"/>
        <v>0</v>
      </c>
      <c r="M38" s="133">
        <v>54001</v>
      </c>
      <c r="N38" s="136">
        <v>11711007397</v>
      </c>
      <c r="O38" s="147">
        <v>1455158940</v>
      </c>
      <c r="P38" s="147">
        <v>628796021</v>
      </c>
      <c r="Q38" s="132">
        <v>54001</v>
      </c>
      <c r="R38" s="136">
        <v>0</v>
      </c>
      <c r="S38" s="136"/>
    </row>
    <row r="39" spans="1:19" s="9" customFormat="1" ht="23.25">
      <c r="A39" s="80">
        <v>73</v>
      </c>
      <c r="B39" s="78" t="s">
        <v>17</v>
      </c>
      <c r="C39" s="79"/>
      <c r="D39" s="79"/>
      <c r="E39" s="79"/>
      <c r="F39" s="77">
        <f t="shared" si="0"/>
        <v>0</v>
      </c>
      <c r="G39" s="156"/>
      <c r="H39" s="153">
        <v>1994186089</v>
      </c>
      <c r="I39" s="79"/>
      <c r="J39" s="79">
        <f t="shared" si="1"/>
        <v>1994186089</v>
      </c>
      <c r="M39" s="133">
        <v>25</v>
      </c>
      <c r="N39" s="136">
        <v>28593220291</v>
      </c>
      <c r="O39" s="147">
        <v>3816309556</v>
      </c>
      <c r="P39" s="147">
        <v>1640471250</v>
      </c>
      <c r="Q39" s="132">
        <v>25</v>
      </c>
      <c r="R39" s="136">
        <v>2791791643</v>
      </c>
      <c r="S39" s="136"/>
    </row>
    <row r="40" spans="1:19" s="9" customFormat="1" ht="23.25">
      <c r="A40" s="80">
        <v>76</v>
      </c>
      <c r="B40" s="83" t="s">
        <v>48</v>
      </c>
      <c r="C40" s="79"/>
      <c r="D40" s="79"/>
      <c r="E40" s="79"/>
      <c r="F40" s="77">
        <f t="shared" si="0"/>
        <v>0</v>
      </c>
      <c r="G40" s="156"/>
      <c r="H40" s="153">
        <v>1761172785</v>
      </c>
      <c r="I40" s="79"/>
      <c r="J40" s="79">
        <f t="shared" si="1"/>
        <v>1761172785</v>
      </c>
      <c r="M40" s="133">
        <v>66170</v>
      </c>
      <c r="N40" s="136">
        <v>2779609051</v>
      </c>
      <c r="O40" s="147">
        <v>411926867</v>
      </c>
      <c r="P40" s="147">
        <v>177615024</v>
      </c>
      <c r="Q40" s="132">
        <v>66170</v>
      </c>
      <c r="R40" s="136">
        <v>0</v>
      </c>
      <c r="S40" s="136"/>
    </row>
    <row r="41" spans="1:19" s="9" customFormat="1" ht="23.25">
      <c r="A41" s="80">
        <v>97</v>
      </c>
      <c r="B41" s="78" t="s">
        <v>97</v>
      </c>
      <c r="C41" s="79"/>
      <c r="D41" s="79"/>
      <c r="E41" s="79"/>
      <c r="F41" s="77">
        <f t="shared" si="0"/>
        <v>0</v>
      </c>
      <c r="G41" s="156"/>
      <c r="H41" s="156"/>
      <c r="I41" s="79"/>
      <c r="J41" s="79">
        <f t="shared" si="1"/>
        <v>0</v>
      </c>
      <c r="M41" s="133">
        <v>15238</v>
      </c>
      <c r="N41" s="136">
        <v>2322852059</v>
      </c>
      <c r="O41" s="147">
        <v>283733224</v>
      </c>
      <c r="P41" s="147">
        <v>122990742</v>
      </c>
      <c r="Q41" s="132">
        <v>15238</v>
      </c>
      <c r="R41" s="136">
        <v>0</v>
      </c>
      <c r="S41" s="136"/>
    </row>
    <row r="42" spans="1:19" s="9" customFormat="1" ht="23.25">
      <c r="A42" s="80">
        <v>99</v>
      </c>
      <c r="B42" s="78" t="s">
        <v>23</v>
      </c>
      <c r="C42" s="79"/>
      <c r="D42" s="79"/>
      <c r="E42" s="79"/>
      <c r="F42" s="77">
        <f t="shared" si="0"/>
        <v>0</v>
      </c>
      <c r="G42" s="156"/>
      <c r="H42" s="156"/>
      <c r="I42" s="79"/>
      <c r="J42" s="79">
        <f t="shared" si="1"/>
        <v>0</v>
      </c>
      <c r="M42" s="133">
        <v>5266</v>
      </c>
      <c r="N42" s="136">
        <v>1778771568</v>
      </c>
      <c r="O42" s="147">
        <v>212348313</v>
      </c>
      <c r="P42" s="147">
        <v>90542981</v>
      </c>
      <c r="Q42" s="132">
        <v>5266</v>
      </c>
      <c r="R42" s="136">
        <v>0</v>
      </c>
      <c r="S42" s="136"/>
    </row>
    <row r="43" spans="1:19" ht="24" thickBot="1">
      <c r="A43" s="26"/>
      <c r="B43" s="26"/>
      <c r="D43" s="26"/>
      <c r="E43" s="26"/>
      <c r="J43" s="26"/>
      <c r="M43" s="133">
        <v>25269</v>
      </c>
      <c r="N43" s="136">
        <v>1870737429</v>
      </c>
      <c r="O43" s="147">
        <v>273334717</v>
      </c>
      <c r="P43" s="147">
        <v>118315884</v>
      </c>
      <c r="Q43" s="132">
        <v>25269</v>
      </c>
      <c r="R43" s="136">
        <v>0</v>
      </c>
      <c r="S43" s="136"/>
    </row>
    <row r="44" spans="2:19" s="40" customFormat="1" ht="27.75" customHeight="1" thickBot="1">
      <c r="B44" s="137" t="s">
        <v>24</v>
      </c>
      <c r="C44" s="140">
        <f aca="true" t="shared" si="2" ref="C44:J44">SUM(C11:C43)</f>
        <v>0</v>
      </c>
      <c r="D44" s="140">
        <f t="shared" si="2"/>
        <v>0</v>
      </c>
      <c r="E44" s="140">
        <f t="shared" si="2"/>
        <v>0</v>
      </c>
      <c r="F44" s="140">
        <f t="shared" si="2"/>
        <v>0</v>
      </c>
      <c r="G44" s="141">
        <f t="shared" si="2"/>
        <v>783571311</v>
      </c>
      <c r="H44" s="141">
        <f t="shared" si="2"/>
        <v>12850375695</v>
      </c>
      <c r="I44" s="141">
        <f t="shared" si="2"/>
        <v>0</v>
      </c>
      <c r="J44" s="141">
        <f t="shared" si="2"/>
        <v>13633947006</v>
      </c>
      <c r="M44" s="133">
        <v>18001</v>
      </c>
      <c r="N44" s="136">
        <v>4163280964</v>
      </c>
      <c r="O44" s="147">
        <v>541239640</v>
      </c>
      <c r="P44" s="147">
        <v>232763945</v>
      </c>
      <c r="Q44" s="132">
        <v>18001</v>
      </c>
      <c r="R44" s="136">
        <v>0</v>
      </c>
      <c r="S44" s="136"/>
    </row>
    <row r="45" spans="2:19" ht="23.25">
      <c r="B45" s="26"/>
      <c r="M45" s="133">
        <v>68276</v>
      </c>
      <c r="N45" s="136">
        <v>3561897067</v>
      </c>
      <c r="O45" s="147">
        <v>460067239</v>
      </c>
      <c r="P45" s="147">
        <v>198903690</v>
      </c>
      <c r="Q45" s="132">
        <v>68276</v>
      </c>
      <c r="R45" s="136">
        <v>0</v>
      </c>
      <c r="S45" s="136"/>
    </row>
    <row r="46" spans="1:19" ht="23.25">
      <c r="A46" s="15"/>
      <c r="B46" s="4"/>
      <c r="C46" s="145"/>
      <c r="D46" s="151"/>
      <c r="H46" s="117"/>
      <c r="M46" s="133">
        <v>25290</v>
      </c>
      <c r="N46" s="136">
        <v>2166453837</v>
      </c>
      <c r="O46" s="147">
        <v>288732550</v>
      </c>
      <c r="P46" s="147">
        <v>125025447</v>
      </c>
      <c r="Q46" s="132">
        <v>25290</v>
      </c>
      <c r="R46" s="136">
        <v>0</v>
      </c>
      <c r="S46" s="136"/>
    </row>
    <row r="47" spans="8:19" ht="23.25">
      <c r="H47" s="145"/>
      <c r="M47" s="133">
        <v>25307</v>
      </c>
      <c r="N47" s="136">
        <v>1513849479</v>
      </c>
      <c r="O47" s="147">
        <v>192537924</v>
      </c>
      <c r="P47" s="147">
        <v>83405366</v>
      </c>
      <c r="Q47" s="132">
        <v>25307</v>
      </c>
      <c r="R47" s="136">
        <v>0</v>
      </c>
      <c r="S47" s="136"/>
    </row>
    <row r="48" spans="13:19" ht="23.25">
      <c r="M48" s="133">
        <v>68307</v>
      </c>
      <c r="N48" s="136">
        <v>3227402740</v>
      </c>
      <c r="O48" s="147">
        <v>318661629</v>
      </c>
      <c r="P48" s="147">
        <v>138137142</v>
      </c>
      <c r="Q48" s="132">
        <v>68307</v>
      </c>
      <c r="R48" s="136">
        <v>0</v>
      </c>
      <c r="S48" s="136"/>
    </row>
    <row r="49" spans="13:19" ht="23.25">
      <c r="M49" s="133">
        <v>94</v>
      </c>
      <c r="N49" s="136">
        <v>1851657219</v>
      </c>
      <c r="O49" s="147">
        <v>125269942</v>
      </c>
      <c r="P49" s="147">
        <v>52928647</v>
      </c>
      <c r="Q49" s="132">
        <v>94</v>
      </c>
      <c r="R49" s="136">
        <v>20009402</v>
      </c>
      <c r="S49" s="136"/>
    </row>
    <row r="50" spans="13:19" ht="23.25">
      <c r="M50" s="133">
        <v>95</v>
      </c>
      <c r="N50" s="136">
        <v>3451246757</v>
      </c>
      <c r="O50" s="147">
        <v>292908386</v>
      </c>
      <c r="P50" s="147">
        <v>124854384</v>
      </c>
      <c r="Q50" s="132">
        <v>95</v>
      </c>
      <c r="R50" s="136">
        <v>11207077</v>
      </c>
      <c r="S50" s="136"/>
    </row>
    <row r="51" spans="13:19" ht="23.25">
      <c r="M51" s="133">
        <v>41</v>
      </c>
      <c r="N51" s="136">
        <v>14944655603</v>
      </c>
      <c r="O51" s="147">
        <v>2027652278</v>
      </c>
      <c r="P51" s="147">
        <v>874426437</v>
      </c>
      <c r="Q51" s="132">
        <v>41</v>
      </c>
      <c r="R51" s="136">
        <v>518284373</v>
      </c>
      <c r="S51" s="136"/>
    </row>
    <row r="52" spans="13:19" ht="23.25">
      <c r="M52" s="133">
        <v>73001</v>
      </c>
      <c r="N52" s="136">
        <v>9206821156</v>
      </c>
      <c r="O52" s="147">
        <v>1284611536</v>
      </c>
      <c r="P52" s="147">
        <v>556325041</v>
      </c>
      <c r="Q52" s="132">
        <v>73001</v>
      </c>
      <c r="R52" s="136">
        <v>0</v>
      </c>
      <c r="S52" s="136"/>
    </row>
    <row r="53" spans="13:19" ht="23.25">
      <c r="M53" s="133">
        <v>52356</v>
      </c>
      <c r="N53" s="136">
        <v>2628443740</v>
      </c>
      <c r="O53" s="147">
        <v>357610481</v>
      </c>
      <c r="P53" s="148">
        <v>0</v>
      </c>
      <c r="Q53" s="132">
        <v>52356</v>
      </c>
      <c r="R53" s="143">
        <v>0</v>
      </c>
      <c r="S53" s="136"/>
    </row>
    <row r="54" spans="13:19" ht="23.25">
      <c r="M54" s="133">
        <v>5360</v>
      </c>
      <c r="N54" s="136">
        <v>3269272874</v>
      </c>
      <c r="O54" s="147">
        <v>430472531</v>
      </c>
      <c r="P54" s="147">
        <v>186013768</v>
      </c>
      <c r="Q54" s="132">
        <v>5360</v>
      </c>
      <c r="R54" s="136">
        <v>0</v>
      </c>
      <c r="S54" s="136"/>
    </row>
    <row r="55" spans="13:19" ht="23.25">
      <c r="M55" s="133">
        <v>76364</v>
      </c>
      <c r="N55" s="136">
        <v>1849010446</v>
      </c>
      <c r="O55" s="147">
        <v>217866268</v>
      </c>
      <c r="P55" s="147">
        <v>93672083</v>
      </c>
      <c r="Q55" s="132">
        <v>76364</v>
      </c>
      <c r="R55" s="136">
        <v>0</v>
      </c>
      <c r="S55" s="136"/>
    </row>
    <row r="56" spans="13:19" ht="23.25">
      <c r="M56" s="133">
        <v>44</v>
      </c>
      <c r="N56" s="136">
        <v>10499550983</v>
      </c>
      <c r="O56" s="149">
        <v>1002526589</v>
      </c>
      <c r="P56" s="149">
        <v>434054362</v>
      </c>
      <c r="Q56" s="132">
        <v>44</v>
      </c>
      <c r="R56" s="136">
        <v>128013535</v>
      </c>
      <c r="S56" s="136"/>
    </row>
    <row r="57" spans="13:19" ht="23.25">
      <c r="M57" s="133">
        <v>23417</v>
      </c>
      <c r="N57" s="136">
        <v>3301816309</v>
      </c>
      <c r="O57" s="147">
        <v>461393695</v>
      </c>
      <c r="P57" s="147">
        <v>199951512</v>
      </c>
      <c r="Q57" s="132">
        <v>23417</v>
      </c>
      <c r="R57" s="136">
        <v>0</v>
      </c>
      <c r="S57" s="136"/>
    </row>
    <row r="58" spans="13:19" ht="23.25">
      <c r="M58" s="133">
        <v>13430</v>
      </c>
      <c r="N58" s="136">
        <v>3026395771</v>
      </c>
      <c r="O58" s="147">
        <v>427005033</v>
      </c>
      <c r="P58" s="147">
        <v>184918517</v>
      </c>
      <c r="Q58" s="132">
        <v>13430</v>
      </c>
      <c r="R58" s="136">
        <v>0</v>
      </c>
      <c r="S58" s="136"/>
    </row>
    <row r="59" spans="13:19" ht="23.25">
      <c r="M59" s="133">
        <v>47</v>
      </c>
      <c r="N59" s="136">
        <v>18709522252</v>
      </c>
      <c r="O59" s="147">
        <v>2626947794</v>
      </c>
      <c r="P59" s="147">
        <v>1098097824</v>
      </c>
      <c r="Q59" s="132">
        <v>47</v>
      </c>
      <c r="R59" s="136">
        <v>520211482</v>
      </c>
      <c r="S59" s="136"/>
    </row>
    <row r="60" spans="13:19" ht="23.25">
      <c r="M60" s="133">
        <v>44430</v>
      </c>
      <c r="N60" s="136">
        <v>4582508557</v>
      </c>
      <c r="O60" s="147">
        <v>427951058</v>
      </c>
      <c r="P60" s="147">
        <v>183999149</v>
      </c>
      <c r="Q60" s="132">
        <v>44430</v>
      </c>
      <c r="R60" s="136">
        <v>0</v>
      </c>
      <c r="S60" s="136"/>
    </row>
    <row r="61" spans="13:19" ht="23.25">
      <c r="M61" s="133">
        <v>8433</v>
      </c>
      <c r="N61" s="136">
        <v>1878940170</v>
      </c>
      <c r="O61" s="147">
        <v>195789807</v>
      </c>
      <c r="P61" s="147">
        <v>84974540</v>
      </c>
      <c r="Q61" s="132">
        <v>8433</v>
      </c>
      <c r="R61" s="136">
        <v>0</v>
      </c>
      <c r="S61" s="136"/>
    </row>
    <row r="62" spans="13:19" ht="23.25">
      <c r="M62" s="133">
        <v>17001</v>
      </c>
      <c r="N62" s="136">
        <v>6664178227</v>
      </c>
      <c r="O62" s="147">
        <v>926157368</v>
      </c>
      <c r="P62" s="147">
        <v>401683685</v>
      </c>
      <c r="Q62" s="132">
        <v>17001</v>
      </c>
      <c r="R62" s="136">
        <v>0</v>
      </c>
      <c r="S62" s="136"/>
    </row>
    <row r="63" spans="13:19" ht="23.25">
      <c r="M63" s="133">
        <v>5001</v>
      </c>
      <c r="N63" s="136">
        <v>35804445154</v>
      </c>
      <c r="O63" s="147">
        <v>3477390535</v>
      </c>
      <c r="P63" s="147">
        <v>1543449917</v>
      </c>
      <c r="Q63" s="132">
        <v>5001</v>
      </c>
      <c r="R63" s="136">
        <v>0</v>
      </c>
      <c r="S63" s="136"/>
    </row>
    <row r="64" spans="13:19" ht="23.25">
      <c r="M64" s="133">
        <v>50</v>
      </c>
      <c r="N64" s="136">
        <v>10229142504</v>
      </c>
      <c r="O64" s="147">
        <v>1244210739</v>
      </c>
      <c r="P64" s="147">
        <v>532882016</v>
      </c>
      <c r="Q64" s="132">
        <v>50</v>
      </c>
      <c r="R64" s="136">
        <v>225767614</v>
      </c>
      <c r="S64" s="136"/>
    </row>
    <row r="65" spans="13:19" ht="23.25">
      <c r="M65" s="133">
        <v>23001</v>
      </c>
      <c r="N65" s="136">
        <v>9985083258</v>
      </c>
      <c r="O65" s="147">
        <v>1199348654</v>
      </c>
      <c r="P65" s="147">
        <v>519788779</v>
      </c>
      <c r="Q65" s="132">
        <v>23001</v>
      </c>
      <c r="R65" s="136">
        <v>0</v>
      </c>
      <c r="S65" s="136"/>
    </row>
    <row r="66" spans="13:19" ht="23.25">
      <c r="M66" s="133">
        <v>25473</v>
      </c>
      <c r="N66" s="136">
        <v>1161031419</v>
      </c>
      <c r="O66" s="147">
        <v>157061000</v>
      </c>
      <c r="P66" s="147">
        <v>67947504</v>
      </c>
      <c r="Q66" s="132">
        <v>25473</v>
      </c>
      <c r="R66" s="136">
        <v>0</v>
      </c>
      <c r="S66" s="136"/>
    </row>
    <row r="67" spans="13:19" ht="23.25">
      <c r="M67" s="133">
        <v>52</v>
      </c>
      <c r="N67" s="136">
        <v>23179595885</v>
      </c>
      <c r="O67" s="147">
        <v>3125059356</v>
      </c>
      <c r="P67" s="147">
        <v>1352583778</v>
      </c>
      <c r="Q67" s="132">
        <v>52</v>
      </c>
      <c r="R67" s="136">
        <v>903985236</v>
      </c>
      <c r="S67" s="136"/>
    </row>
    <row r="68" spans="13:19" ht="23.25">
      <c r="M68" s="133">
        <v>41001</v>
      </c>
      <c r="N68" s="136">
        <v>7103192123</v>
      </c>
      <c r="O68" s="147">
        <v>1159530261</v>
      </c>
      <c r="P68" s="147">
        <v>502062223</v>
      </c>
      <c r="Q68" s="132">
        <v>41001</v>
      </c>
      <c r="R68" s="136">
        <v>0</v>
      </c>
      <c r="S68" s="136"/>
    </row>
    <row r="69" spans="13:19" ht="23.25">
      <c r="M69" s="133">
        <v>54</v>
      </c>
      <c r="N69" s="136">
        <v>18254171842</v>
      </c>
      <c r="O69" s="147">
        <v>2230279412</v>
      </c>
      <c r="P69" s="147">
        <v>965367178</v>
      </c>
      <c r="Q69" s="132">
        <v>54</v>
      </c>
      <c r="R69" s="136">
        <v>1145158383</v>
      </c>
      <c r="S69" s="136"/>
    </row>
    <row r="70" spans="13:19" ht="23.25">
      <c r="M70" s="133">
        <v>76520</v>
      </c>
      <c r="N70" s="136">
        <v>4348728106</v>
      </c>
      <c r="O70" s="147">
        <v>607371439</v>
      </c>
      <c r="P70" s="147">
        <v>262819638</v>
      </c>
      <c r="Q70" s="132">
        <v>76520</v>
      </c>
      <c r="R70" s="136">
        <v>0</v>
      </c>
      <c r="S70" s="136"/>
    </row>
    <row r="71" spans="13:19" ht="23.25">
      <c r="M71" s="133">
        <v>52001</v>
      </c>
      <c r="N71" s="136">
        <v>8470336134</v>
      </c>
      <c r="O71" s="147">
        <v>1136935969</v>
      </c>
      <c r="P71" s="147">
        <v>493381435</v>
      </c>
      <c r="Q71" s="132">
        <v>52001</v>
      </c>
      <c r="R71" s="136">
        <v>0</v>
      </c>
      <c r="S71" s="136"/>
    </row>
    <row r="72" spans="13:19" ht="23.25">
      <c r="M72" s="133">
        <v>66001</v>
      </c>
      <c r="N72" s="136">
        <v>8566191324</v>
      </c>
      <c r="O72" s="147">
        <v>1138064950</v>
      </c>
      <c r="P72" s="147">
        <v>491635193</v>
      </c>
      <c r="Q72" s="132">
        <v>66001</v>
      </c>
      <c r="R72" s="136">
        <v>0</v>
      </c>
      <c r="S72" s="136"/>
    </row>
    <row r="73" spans="13:19" ht="23.25">
      <c r="M73" s="133">
        <v>68547</v>
      </c>
      <c r="N73" s="136">
        <v>2902775100</v>
      </c>
      <c r="O73" s="147">
        <v>386022622</v>
      </c>
      <c r="P73" s="147">
        <v>167389948</v>
      </c>
      <c r="Q73" s="132">
        <v>68547</v>
      </c>
      <c r="R73" s="136">
        <v>0</v>
      </c>
      <c r="S73" s="136"/>
    </row>
    <row r="74" spans="13:19" ht="23.25">
      <c r="M74" s="133">
        <v>41551</v>
      </c>
      <c r="N74" s="136">
        <v>2696456566</v>
      </c>
      <c r="O74" s="147">
        <v>377455723</v>
      </c>
      <c r="P74" s="147">
        <v>163321671</v>
      </c>
      <c r="Q74" s="132">
        <v>41551</v>
      </c>
      <c r="R74" s="136">
        <v>0</v>
      </c>
      <c r="S74" s="136"/>
    </row>
    <row r="75" spans="13:19" ht="23.25">
      <c r="M75" s="133">
        <v>19001</v>
      </c>
      <c r="N75" s="136">
        <v>5508628939</v>
      </c>
      <c r="O75" s="147">
        <v>698641491</v>
      </c>
      <c r="P75" s="147">
        <v>301893327</v>
      </c>
      <c r="Q75" s="132">
        <v>19001</v>
      </c>
      <c r="R75" s="136">
        <v>0</v>
      </c>
      <c r="S75" s="136"/>
    </row>
    <row r="76" spans="13:19" ht="23.25">
      <c r="M76" s="133">
        <v>86</v>
      </c>
      <c r="N76" s="136">
        <v>9572415538</v>
      </c>
      <c r="O76" s="147">
        <v>1256978525</v>
      </c>
      <c r="P76" s="147">
        <v>538348619</v>
      </c>
      <c r="Q76" s="132">
        <v>86</v>
      </c>
      <c r="R76" s="136">
        <v>74914274</v>
      </c>
      <c r="S76" s="136"/>
    </row>
    <row r="77" spans="13:19" ht="23.25">
      <c r="M77" s="135">
        <v>27001</v>
      </c>
      <c r="N77" s="136">
        <v>4874764592</v>
      </c>
      <c r="O77" s="147">
        <v>650360447</v>
      </c>
      <c r="P77" s="147">
        <v>281550242</v>
      </c>
      <c r="Q77" s="132">
        <v>27001</v>
      </c>
      <c r="R77" s="136">
        <v>0</v>
      </c>
      <c r="S77" s="136"/>
    </row>
    <row r="78" spans="13:19" ht="23.25">
      <c r="M78" s="133">
        <v>63</v>
      </c>
      <c r="N78" s="136">
        <v>5873519449</v>
      </c>
      <c r="O78" s="147">
        <v>790868517</v>
      </c>
      <c r="P78" s="147">
        <v>342001682</v>
      </c>
      <c r="Q78" s="132">
        <v>63</v>
      </c>
      <c r="R78" s="136">
        <v>147848727</v>
      </c>
      <c r="S78" s="136"/>
    </row>
    <row r="79" spans="13:19" ht="23.25">
      <c r="M79" s="133">
        <v>44001</v>
      </c>
      <c r="N79" s="136">
        <v>5593580484</v>
      </c>
      <c r="O79" s="150">
        <v>506415038</v>
      </c>
      <c r="P79" s="150">
        <v>216425994</v>
      </c>
      <c r="Q79" s="132">
        <v>44001</v>
      </c>
      <c r="R79" s="136">
        <v>0</v>
      </c>
      <c r="S79" s="136"/>
    </row>
    <row r="80" spans="13:19" ht="23.25">
      <c r="M80" s="133">
        <v>5615</v>
      </c>
      <c r="N80" s="136">
        <v>1796714736</v>
      </c>
      <c r="O80" s="147">
        <v>250684475</v>
      </c>
      <c r="P80" s="147">
        <v>108146486</v>
      </c>
      <c r="Q80" s="132">
        <v>5615</v>
      </c>
      <c r="R80" s="136">
        <v>0</v>
      </c>
      <c r="S80" s="136"/>
    </row>
    <row r="81" spans="13:19" ht="23.25">
      <c r="M81" s="133">
        <v>66</v>
      </c>
      <c r="N81" s="136">
        <v>6452935831</v>
      </c>
      <c r="O81" s="147">
        <v>830730286</v>
      </c>
      <c r="P81" s="147">
        <v>358223593</v>
      </c>
      <c r="Q81" s="132">
        <v>66</v>
      </c>
      <c r="R81" s="136">
        <v>457663769</v>
      </c>
      <c r="S81" s="136"/>
    </row>
    <row r="82" spans="13:19" ht="23.25">
      <c r="M82" s="133">
        <v>5631</v>
      </c>
      <c r="N82" s="136">
        <v>660257215</v>
      </c>
      <c r="O82" s="147">
        <v>93093509</v>
      </c>
      <c r="P82" s="147">
        <v>39660631</v>
      </c>
      <c r="Q82" s="132">
        <v>5631</v>
      </c>
      <c r="R82" s="136">
        <v>0</v>
      </c>
      <c r="S82" s="136"/>
    </row>
    <row r="83" spans="13:19" ht="23.25">
      <c r="M83" s="133">
        <v>23660</v>
      </c>
      <c r="N83" s="136">
        <v>2458063510</v>
      </c>
      <c r="O83" s="147">
        <v>364235727</v>
      </c>
      <c r="P83" s="147">
        <v>158143498</v>
      </c>
      <c r="Q83" s="132">
        <v>23660</v>
      </c>
      <c r="R83" s="136">
        <v>0</v>
      </c>
      <c r="S83" s="136"/>
    </row>
    <row r="84" spans="13:19" ht="23.25">
      <c r="M84" s="133">
        <v>88</v>
      </c>
      <c r="N84" s="136">
        <v>1413093254</v>
      </c>
      <c r="O84" s="147">
        <v>157406438</v>
      </c>
      <c r="P84" s="147">
        <v>67669551</v>
      </c>
      <c r="Q84" s="132">
        <v>88</v>
      </c>
      <c r="R84" s="136">
        <v>112733905</v>
      </c>
      <c r="S84" s="136"/>
    </row>
    <row r="85" spans="13:19" ht="23.25">
      <c r="M85" s="133">
        <v>47001</v>
      </c>
      <c r="N85" s="136">
        <v>9155162295</v>
      </c>
      <c r="O85" s="147">
        <v>1155899344</v>
      </c>
      <c r="P85" s="147">
        <v>497533369</v>
      </c>
      <c r="Q85" s="132">
        <v>47001</v>
      </c>
      <c r="R85" s="136">
        <v>0</v>
      </c>
      <c r="S85" s="136"/>
    </row>
    <row r="86" spans="13:19" ht="23.25">
      <c r="M86" s="133">
        <v>68</v>
      </c>
      <c r="N86" s="136">
        <v>21557076072</v>
      </c>
      <c r="O86" s="147">
        <v>2633475828</v>
      </c>
      <c r="P86" s="147">
        <v>1133655759</v>
      </c>
      <c r="Q86" s="132">
        <v>68</v>
      </c>
      <c r="R86" s="136">
        <v>1285136141</v>
      </c>
      <c r="S86" s="136"/>
    </row>
    <row r="87" spans="13:19" ht="23.25">
      <c r="M87" s="133">
        <v>70001</v>
      </c>
      <c r="N87" s="136">
        <v>6509193809</v>
      </c>
      <c r="O87" s="147">
        <v>719039533</v>
      </c>
      <c r="P87" s="147">
        <v>326668943</v>
      </c>
      <c r="Q87" s="132">
        <v>70001</v>
      </c>
      <c r="R87" s="136">
        <v>0</v>
      </c>
      <c r="S87" s="136"/>
    </row>
    <row r="88" spans="13:19" ht="23.25">
      <c r="M88" s="133">
        <v>25754</v>
      </c>
      <c r="N88" s="136">
        <v>8070614679</v>
      </c>
      <c r="O88" s="147">
        <v>653822525</v>
      </c>
      <c r="P88" s="147">
        <v>281642008</v>
      </c>
      <c r="Q88" s="132">
        <v>25754</v>
      </c>
      <c r="R88" s="136">
        <v>0</v>
      </c>
      <c r="S88" s="136"/>
    </row>
    <row r="89" spans="13:19" ht="23.25">
      <c r="M89" s="133">
        <v>15759</v>
      </c>
      <c r="N89" s="136">
        <v>2286079317</v>
      </c>
      <c r="O89" s="147">
        <v>313817349</v>
      </c>
      <c r="P89" s="147">
        <v>135174377</v>
      </c>
      <c r="Q89" s="132">
        <v>15759</v>
      </c>
      <c r="R89" s="136">
        <v>0</v>
      </c>
      <c r="S89" s="136"/>
    </row>
    <row r="90" spans="13:19" ht="23.25">
      <c r="M90" s="133">
        <v>8758</v>
      </c>
      <c r="N90" s="136">
        <v>7027211297</v>
      </c>
      <c r="O90" s="147">
        <v>586809386</v>
      </c>
      <c r="P90" s="147">
        <v>253965700</v>
      </c>
      <c r="Q90" s="132">
        <v>8758</v>
      </c>
      <c r="R90" s="136">
        <v>0</v>
      </c>
      <c r="S90" s="136"/>
    </row>
    <row r="91" spans="13:19" ht="23.25">
      <c r="M91" s="133">
        <v>70</v>
      </c>
      <c r="N91" s="136">
        <v>17721894414</v>
      </c>
      <c r="O91" s="147">
        <v>2372533166</v>
      </c>
      <c r="P91" s="147">
        <v>1024957131</v>
      </c>
      <c r="Q91" s="132">
        <v>70</v>
      </c>
      <c r="R91" s="136">
        <v>216354499</v>
      </c>
      <c r="S91" s="136"/>
    </row>
    <row r="92" spans="13:19" ht="23.25">
      <c r="M92" s="133">
        <v>73</v>
      </c>
      <c r="N92" s="136">
        <v>20904116377</v>
      </c>
      <c r="O92" s="147">
        <v>2781629896</v>
      </c>
      <c r="P92" s="147">
        <v>1196811088</v>
      </c>
      <c r="Q92" s="132">
        <v>73</v>
      </c>
      <c r="R92" s="136">
        <v>1974111856</v>
      </c>
      <c r="S92" s="136"/>
    </row>
    <row r="93" spans="13:19" ht="23.25">
      <c r="M93" s="133">
        <v>76834</v>
      </c>
      <c r="N93" s="136">
        <v>3258088238</v>
      </c>
      <c r="O93" s="147">
        <v>390091815</v>
      </c>
      <c r="P93" s="147">
        <v>176334764</v>
      </c>
      <c r="Q93" s="132">
        <v>76834</v>
      </c>
      <c r="R93" s="136">
        <v>0</v>
      </c>
      <c r="S93" s="136"/>
    </row>
    <row r="94" spans="13:19" ht="23.25">
      <c r="M94" s="133">
        <v>52835</v>
      </c>
      <c r="N94" s="136">
        <v>5301876275</v>
      </c>
      <c r="O94" s="147">
        <v>598231439</v>
      </c>
      <c r="P94" s="147">
        <v>256703309</v>
      </c>
      <c r="Q94" s="132">
        <v>52835</v>
      </c>
      <c r="R94" s="136">
        <v>0</v>
      </c>
      <c r="S94" s="136"/>
    </row>
    <row r="95" spans="13:19" ht="23.25">
      <c r="M95" s="133">
        <v>15001</v>
      </c>
      <c r="N95" s="136">
        <v>3291805287</v>
      </c>
      <c r="O95" s="147">
        <v>387953928</v>
      </c>
      <c r="P95" s="147">
        <v>167821595</v>
      </c>
      <c r="Q95" s="132">
        <v>15001</v>
      </c>
      <c r="R95" s="136">
        <v>0</v>
      </c>
      <c r="S95" s="136"/>
    </row>
    <row r="96" spans="13:19" ht="23.25">
      <c r="M96" s="133">
        <v>5837</v>
      </c>
      <c r="N96" s="136">
        <v>4057386988</v>
      </c>
      <c r="O96" s="147">
        <v>483459089</v>
      </c>
      <c r="P96" s="147">
        <v>200538718</v>
      </c>
      <c r="Q96" s="132">
        <v>5837</v>
      </c>
      <c r="R96" s="136">
        <v>0</v>
      </c>
      <c r="S96" s="136"/>
    </row>
    <row r="97" spans="13:19" ht="23.25">
      <c r="M97" s="133">
        <v>44847</v>
      </c>
      <c r="N97" s="136">
        <v>3329823600</v>
      </c>
      <c r="O97" s="147">
        <v>115137873</v>
      </c>
      <c r="P97" s="147">
        <v>48764916</v>
      </c>
      <c r="Q97" s="132">
        <v>44847</v>
      </c>
      <c r="R97" s="136">
        <v>0</v>
      </c>
      <c r="S97" s="136"/>
    </row>
    <row r="98" spans="13:19" ht="23.25">
      <c r="M98" s="133">
        <v>76</v>
      </c>
      <c r="N98" s="136">
        <v>21000974936</v>
      </c>
      <c r="O98" s="147">
        <v>2529903976</v>
      </c>
      <c r="P98" s="147">
        <v>1087738805</v>
      </c>
      <c r="Q98" s="132">
        <v>76</v>
      </c>
      <c r="R98" s="136">
        <v>3106482929</v>
      </c>
      <c r="S98" s="136"/>
    </row>
    <row r="99" spans="13:19" ht="23.25">
      <c r="M99" s="133">
        <v>20001</v>
      </c>
      <c r="N99" s="136">
        <v>7532702104</v>
      </c>
      <c r="O99" s="147">
        <v>1010556224</v>
      </c>
      <c r="P99" s="147">
        <v>437512640</v>
      </c>
      <c r="Q99" s="132">
        <v>20001</v>
      </c>
      <c r="R99" s="136">
        <v>0</v>
      </c>
      <c r="S99" s="136"/>
    </row>
    <row r="100" spans="13:19" ht="23.25">
      <c r="M100" s="133">
        <v>97</v>
      </c>
      <c r="N100" s="136">
        <v>1632164687</v>
      </c>
      <c r="O100" s="147">
        <v>103250086</v>
      </c>
      <c r="P100" s="147">
        <v>43772497</v>
      </c>
      <c r="Q100" s="132">
        <v>97</v>
      </c>
      <c r="R100" s="136">
        <v>6169722</v>
      </c>
      <c r="S100" s="136"/>
    </row>
    <row r="101" spans="13:19" ht="23.25">
      <c r="M101" s="133">
        <v>99</v>
      </c>
      <c r="N101" s="136">
        <v>3040738102</v>
      </c>
      <c r="O101" s="147">
        <v>174368815</v>
      </c>
      <c r="P101" s="147">
        <v>73653989</v>
      </c>
      <c r="Q101" s="132">
        <v>99</v>
      </c>
      <c r="R101" s="136">
        <v>18910661</v>
      </c>
      <c r="S101" s="136"/>
    </row>
    <row r="102" spans="13:19" ht="23.25">
      <c r="M102" s="133">
        <v>50001</v>
      </c>
      <c r="N102" s="136">
        <v>8893828142</v>
      </c>
      <c r="O102" s="147">
        <v>1112300519</v>
      </c>
      <c r="P102" s="147">
        <v>481613898</v>
      </c>
      <c r="Q102" s="132">
        <v>50001</v>
      </c>
      <c r="R102" s="136">
        <v>0</v>
      </c>
      <c r="S102" s="136"/>
    </row>
    <row r="103" spans="13:19" ht="23.25">
      <c r="M103" s="133">
        <v>85001</v>
      </c>
      <c r="N103" s="136">
        <v>3219298423</v>
      </c>
      <c r="O103" s="147">
        <v>473605744</v>
      </c>
      <c r="P103" s="147">
        <v>195011982</v>
      </c>
      <c r="Q103" s="132">
        <v>85001</v>
      </c>
      <c r="R103" s="136">
        <v>0</v>
      </c>
      <c r="S103" s="136"/>
    </row>
    <row r="104" spans="13:19" ht="23.25">
      <c r="M104" s="133">
        <v>25899</v>
      </c>
      <c r="N104" s="136">
        <v>1699415042</v>
      </c>
      <c r="O104" s="147">
        <v>228680136</v>
      </c>
      <c r="P104" s="147">
        <v>98674682</v>
      </c>
      <c r="Q104" s="132">
        <v>25899</v>
      </c>
      <c r="R104" s="136">
        <v>0</v>
      </c>
      <c r="S104" s="136"/>
    </row>
    <row r="105" ht="18">
      <c r="N105" s="146">
        <f>SUM(N11:N104)</f>
        <v>926306448101</v>
      </c>
    </row>
  </sheetData>
  <sheetProtection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5" sqref="A5:J5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23.421875" style="8" customWidth="1"/>
    <col min="17" max="17" width="22.14062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189" t="s">
        <v>64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5.75">
      <c r="A5" s="189" t="s">
        <v>1109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181" t="s">
        <v>0</v>
      </c>
      <c r="B7" s="184" t="s">
        <v>81</v>
      </c>
      <c r="C7" s="188" t="s">
        <v>61</v>
      </c>
      <c r="D7" s="188"/>
      <c r="E7" s="188"/>
      <c r="F7" s="188"/>
      <c r="G7" s="175" t="s">
        <v>1096</v>
      </c>
      <c r="H7" s="178" t="s">
        <v>1103</v>
      </c>
      <c r="I7" s="195" t="s">
        <v>1104</v>
      </c>
      <c r="J7" s="190" t="s">
        <v>2</v>
      </c>
      <c r="K7" s="158" t="s">
        <v>1105</v>
      </c>
    </row>
    <row r="8" spans="1:11" ht="27.75" customHeight="1" thickBot="1">
      <c r="A8" s="182"/>
      <c r="B8" s="185"/>
      <c r="C8" s="119" t="s">
        <v>66</v>
      </c>
      <c r="D8" s="186" t="s">
        <v>96</v>
      </c>
      <c r="E8" s="187"/>
      <c r="F8" s="193" t="s">
        <v>67</v>
      </c>
      <c r="G8" s="176"/>
      <c r="H8" s="179"/>
      <c r="I8" s="196"/>
      <c r="J8" s="191"/>
      <c r="K8" s="159"/>
    </row>
    <row r="9" spans="1:21" ht="37.5" customHeight="1" thickBot="1">
      <c r="A9" s="183"/>
      <c r="B9" s="168"/>
      <c r="C9" s="120" t="s">
        <v>62</v>
      </c>
      <c r="D9" s="121" t="s">
        <v>88</v>
      </c>
      <c r="E9" s="121" t="s">
        <v>87</v>
      </c>
      <c r="F9" s="194"/>
      <c r="G9" s="177"/>
      <c r="H9" s="180"/>
      <c r="I9" s="197"/>
      <c r="J9" s="192"/>
      <c r="K9" s="160"/>
      <c r="N9" s="130" t="s">
        <v>1098</v>
      </c>
      <c r="O9" s="131" t="s">
        <v>1099</v>
      </c>
      <c r="P9" s="131" t="s">
        <v>88</v>
      </c>
      <c r="Q9" s="131" t="s">
        <v>87</v>
      </c>
      <c r="R9" s="130" t="s">
        <v>1098</v>
      </c>
      <c r="S9" s="131" t="s">
        <v>1100</v>
      </c>
      <c r="T9" s="131" t="s">
        <v>1102</v>
      </c>
      <c r="U9" s="131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/>
      <c r="D11" s="79"/>
      <c r="E11" s="79"/>
      <c r="F11" s="73">
        <f>+C11+D11+E11</f>
        <v>0</v>
      </c>
      <c r="G11" s="152"/>
      <c r="H11" s="152">
        <f>+VLOOKUP(A11,$R$11:$U$104,3,FALSE)</f>
        <v>0</v>
      </c>
      <c r="I11" s="79"/>
      <c r="J11" s="79"/>
      <c r="K11" s="79">
        <f>+F11+H11+I11+J11+G11</f>
        <v>0</v>
      </c>
      <c r="N11" s="133">
        <v>91</v>
      </c>
      <c r="O11" s="136">
        <v>3330188620</v>
      </c>
      <c r="P11" s="136">
        <v>208307385</v>
      </c>
      <c r="Q11" s="136">
        <v>98927237</v>
      </c>
      <c r="R11" s="132">
        <v>91</v>
      </c>
      <c r="S11" s="136">
        <v>0</v>
      </c>
      <c r="T11" s="136"/>
      <c r="U11" s="132">
        <v>0</v>
      </c>
    </row>
    <row r="12" spans="1:21" s="44" customFormat="1" ht="21">
      <c r="A12" s="77">
        <v>8001</v>
      </c>
      <c r="B12" s="74" t="s">
        <v>90</v>
      </c>
      <c r="C12" s="79"/>
      <c r="D12" s="79"/>
      <c r="E12" s="79"/>
      <c r="F12" s="73">
        <f aca="true" t="shared" si="0" ref="F12:F72">+C12+D12+E12</f>
        <v>0</v>
      </c>
      <c r="G12" s="152"/>
      <c r="H12" s="152"/>
      <c r="I12" s="79"/>
      <c r="J12" s="79">
        <f aca="true" t="shared" si="1" ref="J12:J42">+VLOOKUP(A12,$N$11:$S$104,6,FALSE)</f>
        <v>0</v>
      </c>
      <c r="K12" s="79">
        <f aca="true" t="shared" si="2" ref="K12:K72">+F12+H12+I12+J12+G12</f>
        <v>0</v>
      </c>
      <c r="N12" s="133">
        <v>5</v>
      </c>
      <c r="O12" s="136">
        <v>54140173763</v>
      </c>
      <c r="P12" s="136">
        <v>5965103437</v>
      </c>
      <c r="Q12" s="136">
        <v>2557214441</v>
      </c>
      <c r="R12" s="132">
        <v>5</v>
      </c>
      <c r="S12" s="136">
        <v>2258133209</v>
      </c>
      <c r="T12" s="136"/>
      <c r="U12" s="132">
        <v>0</v>
      </c>
    </row>
    <row r="13" spans="1:21" s="44" customFormat="1" ht="21">
      <c r="A13" s="77">
        <v>13001</v>
      </c>
      <c r="B13" s="74" t="s">
        <v>91</v>
      </c>
      <c r="C13" s="79"/>
      <c r="D13" s="79"/>
      <c r="E13" s="79"/>
      <c r="F13" s="73">
        <f t="shared" si="0"/>
        <v>0</v>
      </c>
      <c r="G13" s="152"/>
      <c r="H13" s="152"/>
      <c r="I13" s="79"/>
      <c r="J13" s="79">
        <f t="shared" si="1"/>
        <v>0</v>
      </c>
      <c r="K13" s="79">
        <f t="shared" si="2"/>
        <v>0</v>
      </c>
      <c r="N13" s="133">
        <v>5045</v>
      </c>
      <c r="O13" s="136">
        <v>3209546089</v>
      </c>
      <c r="P13" s="136">
        <v>266354327</v>
      </c>
      <c r="Q13" s="136">
        <v>113402776</v>
      </c>
      <c r="R13" s="132">
        <v>5045</v>
      </c>
      <c r="S13" s="136">
        <v>0</v>
      </c>
      <c r="T13" s="136"/>
      <c r="U13" s="132">
        <v>105889554</v>
      </c>
    </row>
    <row r="14" spans="1:21" s="44" customFormat="1" ht="21">
      <c r="A14" s="77">
        <v>47001</v>
      </c>
      <c r="B14" s="74" t="s">
        <v>92</v>
      </c>
      <c r="C14" s="79"/>
      <c r="D14" s="79"/>
      <c r="E14" s="79"/>
      <c r="F14" s="73">
        <f t="shared" si="0"/>
        <v>0</v>
      </c>
      <c r="G14" s="152"/>
      <c r="H14" s="152"/>
      <c r="I14" s="79"/>
      <c r="J14" s="79">
        <f t="shared" si="1"/>
        <v>0</v>
      </c>
      <c r="K14" s="79">
        <f t="shared" si="2"/>
        <v>0</v>
      </c>
      <c r="N14" s="133">
        <v>81</v>
      </c>
      <c r="O14" s="136">
        <v>6877468103</v>
      </c>
      <c r="P14" s="136">
        <v>961282202</v>
      </c>
      <c r="Q14" s="136">
        <v>413632574</v>
      </c>
      <c r="R14" s="132">
        <v>81</v>
      </c>
      <c r="S14" s="136">
        <v>31261369</v>
      </c>
      <c r="T14" s="136"/>
      <c r="U14" s="132">
        <v>0</v>
      </c>
    </row>
    <row r="15" spans="1:21" s="44" customFormat="1" ht="21">
      <c r="A15" s="77">
        <v>63001</v>
      </c>
      <c r="B15" s="74" t="s">
        <v>42</v>
      </c>
      <c r="C15" s="79"/>
      <c r="D15" s="79"/>
      <c r="E15" s="79"/>
      <c r="F15" s="73">
        <f t="shared" si="0"/>
        <v>0</v>
      </c>
      <c r="G15" s="153">
        <v>188406427</v>
      </c>
      <c r="H15" s="153"/>
      <c r="I15" s="79"/>
      <c r="J15" s="79">
        <f t="shared" si="1"/>
        <v>0</v>
      </c>
      <c r="K15" s="79">
        <f t="shared" si="2"/>
        <v>188406427</v>
      </c>
      <c r="N15" s="133">
        <v>63001</v>
      </c>
      <c r="O15" s="136">
        <v>4881908393</v>
      </c>
      <c r="P15" s="136">
        <v>641637732</v>
      </c>
      <c r="Q15" s="136">
        <v>277182611</v>
      </c>
      <c r="R15" s="132">
        <v>63001</v>
      </c>
      <c r="S15" s="136">
        <v>0</v>
      </c>
      <c r="T15" s="136"/>
      <c r="U15" s="132">
        <v>215514207</v>
      </c>
    </row>
    <row r="16" spans="1:21" s="44" customFormat="1" ht="21">
      <c r="A16" s="77">
        <v>68081</v>
      </c>
      <c r="B16" s="74" t="s">
        <v>89</v>
      </c>
      <c r="C16" s="79"/>
      <c r="D16" s="79"/>
      <c r="E16" s="79"/>
      <c r="F16" s="73">
        <f t="shared" si="0"/>
        <v>0</v>
      </c>
      <c r="G16" s="152"/>
      <c r="H16" s="152"/>
      <c r="I16" s="79"/>
      <c r="J16" s="79">
        <f t="shared" si="1"/>
        <v>0</v>
      </c>
      <c r="K16" s="79">
        <f t="shared" si="2"/>
        <v>0</v>
      </c>
      <c r="N16" s="133">
        <v>8</v>
      </c>
      <c r="O16" s="136">
        <v>10973515426</v>
      </c>
      <c r="P16" s="136">
        <v>1464662397</v>
      </c>
      <c r="Q16" s="136">
        <v>631972840</v>
      </c>
      <c r="R16" s="132">
        <v>8</v>
      </c>
      <c r="S16" s="136">
        <v>862603521</v>
      </c>
      <c r="T16" s="136"/>
      <c r="U16" s="132">
        <v>0</v>
      </c>
    </row>
    <row r="17" spans="1:21" s="44" customFormat="1" ht="21">
      <c r="A17" s="77">
        <v>5088</v>
      </c>
      <c r="B17" s="74" t="s">
        <v>26</v>
      </c>
      <c r="C17" s="79"/>
      <c r="D17" s="79"/>
      <c r="E17" s="79"/>
      <c r="F17" s="73">
        <f t="shared" si="0"/>
        <v>0</v>
      </c>
      <c r="G17" s="152"/>
      <c r="H17" s="152"/>
      <c r="I17" s="79"/>
      <c r="J17" s="79">
        <f t="shared" si="1"/>
        <v>0</v>
      </c>
      <c r="K17" s="79">
        <f t="shared" si="2"/>
        <v>0</v>
      </c>
      <c r="N17" s="133">
        <v>68081</v>
      </c>
      <c r="O17" s="136">
        <v>3861066902</v>
      </c>
      <c r="P17" s="136">
        <v>765439942</v>
      </c>
      <c r="Q17" s="136">
        <v>247832337</v>
      </c>
      <c r="R17" s="132">
        <v>68081</v>
      </c>
      <c r="S17" s="136">
        <v>0</v>
      </c>
      <c r="T17" s="136">
        <v>130763186</v>
      </c>
      <c r="U17" s="132">
        <v>175571226</v>
      </c>
    </row>
    <row r="18" spans="1:21" s="44" customFormat="1" ht="21">
      <c r="A18" s="77">
        <v>68001</v>
      </c>
      <c r="B18" s="76" t="s">
        <v>45</v>
      </c>
      <c r="C18" s="79"/>
      <c r="D18" s="79"/>
      <c r="E18" s="79"/>
      <c r="F18" s="73">
        <f t="shared" si="0"/>
        <v>0</v>
      </c>
      <c r="G18" s="152"/>
      <c r="H18" s="152"/>
      <c r="I18" s="79"/>
      <c r="J18" s="79">
        <f t="shared" si="1"/>
        <v>0</v>
      </c>
      <c r="K18" s="79">
        <f t="shared" si="2"/>
        <v>0</v>
      </c>
      <c r="N18" s="133">
        <v>8001</v>
      </c>
      <c r="O18" s="136">
        <v>20622080407</v>
      </c>
      <c r="P18" s="136">
        <v>2503437212</v>
      </c>
      <c r="Q18" s="136">
        <v>1083297525</v>
      </c>
      <c r="R18" s="132">
        <v>8001</v>
      </c>
      <c r="S18" s="136">
        <v>0</v>
      </c>
      <c r="T18" s="136"/>
      <c r="U18" s="132">
        <v>914613038</v>
      </c>
    </row>
    <row r="19" spans="1:21" s="44" customFormat="1" ht="21">
      <c r="A19" s="77">
        <v>76109</v>
      </c>
      <c r="B19" s="74" t="s">
        <v>49</v>
      </c>
      <c r="C19" s="79"/>
      <c r="D19" s="79"/>
      <c r="E19" s="79"/>
      <c r="F19" s="73">
        <f t="shared" si="0"/>
        <v>0</v>
      </c>
      <c r="G19" s="152"/>
      <c r="H19" s="152"/>
      <c r="I19" s="79"/>
      <c r="J19" s="79">
        <f t="shared" si="1"/>
        <v>0</v>
      </c>
      <c r="K19" s="79">
        <f t="shared" si="2"/>
        <v>0</v>
      </c>
      <c r="N19" s="133">
        <v>5088</v>
      </c>
      <c r="O19" s="136">
        <v>5931163846</v>
      </c>
      <c r="P19" s="136">
        <v>721081200</v>
      </c>
      <c r="Q19" s="136">
        <v>273240528</v>
      </c>
      <c r="R19" s="132">
        <v>5088</v>
      </c>
      <c r="S19" s="136">
        <v>0</v>
      </c>
      <c r="T19" s="136"/>
      <c r="U19" s="132">
        <v>184815553</v>
      </c>
    </row>
    <row r="20" spans="1:21" s="44" customFormat="1" ht="21">
      <c r="A20" s="77">
        <v>76111</v>
      </c>
      <c r="B20" s="74" t="s">
        <v>50</v>
      </c>
      <c r="C20" s="79"/>
      <c r="D20" s="79"/>
      <c r="E20" s="79"/>
      <c r="F20" s="73">
        <f t="shared" si="0"/>
        <v>0</v>
      </c>
      <c r="G20" s="152"/>
      <c r="H20" s="152"/>
      <c r="I20" s="79"/>
      <c r="J20" s="79">
        <f t="shared" si="1"/>
        <v>0</v>
      </c>
      <c r="K20" s="79">
        <f t="shared" si="2"/>
        <v>0</v>
      </c>
      <c r="N20" s="133">
        <v>11001</v>
      </c>
      <c r="O20" s="136">
        <v>85556993658</v>
      </c>
      <c r="P20" s="136">
        <v>11223556640</v>
      </c>
      <c r="Q20" s="136">
        <v>4863842956</v>
      </c>
      <c r="R20" s="132">
        <v>11001</v>
      </c>
      <c r="S20" s="136">
        <v>3231345724</v>
      </c>
      <c r="T20" s="136"/>
      <c r="U20" s="132">
        <v>2709402857</v>
      </c>
    </row>
    <row r="21" spans="1:21" s="44" customFormat="1" ht="21">
      <c r="A21" s="77">
        <v>76001</v>
      </c>
      <c r="B21" s="74" t="s">
        <v>78</v>
      </c>
      <c r="C21" s="79"/>
      <c r="D21" s="79"/>
      <c r="E21" s="79"/>
      <c r="F21" s="73">
        <f t="shared" si="0"/>
        <v>0</v>
      </c>
      <c r="G21" s="153"/>
      <c r="H21" s="153">
        <v>582803300</v>
      </c>
      <c r="I21" s="79"/>
      <c r="J21" s="79">
        <f t="shared" si="1"/>
        <v>0</v>
      </c>
      <c r="K21" s="79">
        <f t="shared" si="2"/>
        <v>582803300</v>
      </c>
      <c r="N21" s="133">
        <v>13</v>
      </c>
      <c r="O21" s="136">
        <v>23512294863</v>
      </c>
      <c r="P21" s="136">
        <v>3109745330</v>
      </c>
      <c r="Q21" s="136">
        <v>1341163798</v>
      </c>
      <c r="R21" s="132">
        <v>13</v>
      </c>
      <c r="S21" s="136">
        <v>779469953</v>
      </c>
      <c r="T21" s="136"/>
      <c r="U21" s="132">
        <v>0</v>
      </c>
    </row>
    <row r="22" spans="1:21" s="44" customFormat="1" ht="21">
      <c r="A22" s="77">
        <v>76147</v>
      </c>
      <c r="B22" s="74" t="s">
        <v>51</v>
      </c>
      <c r="C22" s="79"/>
      <c r="D22" s="79"/>
      <c r="E22" s="79"/>
      <c r="F22" s="73">
        <f t="shared" si="0"/>
        <v>0</v>
      </c>
      <c r="G22" s="152"/>
      <c r="H22" s="152"/>
      <c r="I22" s="79"/>
      <c r="J22" s="79">
        <f t="shared" si="1"/>
        <v>0</v>
      </c>
      <c r="K22" s="79">
        <f t="shared" si="2"/>
        <v>0</v>
      </c>
      <c r="N22" s="133">
        <v>15</v>
      </c>
      <c r="O22" s="136">
        <v>25193529552</v>
      </c>
      <c r="P22" s="136">
        <v>3112191878</v>
      </c>
      <c r="Q22" s="136">
        <v>1355864371</v>
      </c>
      <c r="R22" s="132">
        <v>15</v>
      </c>
      <c r="S22" s="136">
        <v>1527747663</v>
      </c>
      <c r="T22" s="136"/>
      <c r="U22" s="132">
        <v>0</v>
      </c>
    </row>
    <row r="23" spans="1:21" s="44" customFormat="1" ht="21">
      <c r="A23" s="77">
        <v>47189</v>
      </c>
      <c r="B23" s="75" t="s">
        <v>108</v>
      </c>
      <c r="C23" s="79"/>
      <c r="D23" s="79"/>
      <c r="E23" s="79"/>
      <c r="F23" s="73">
        <f t="shared" si="0"/>
        <v>0</v>
      </c>
      <c r="G23" s="154"/>
      <c r="H23" s="155"/>
      <c r="I23" s="79"/>
      <c r="J23" s="79">
        <f t="shared" si="1"/>
        <v>0</v>
      </c>
      <c r="K23" s="79">
        <f t="shared" si="2"/>
        <v>0</v>
      </c>
      <c r="N23" s="133">
        <v>68001</v>
      </c>
      <c r="O23" s="136">
        <v>8205443633</v>
      </c>
      <c r="P23" s="136">
        <v>1161890150</v>
      </c>
      <c r="Q23" s="136">
        <v>501727372</v>
      </c>
      <c r="R23" s="132">
        <v>68001</v>
      </c>
      <c r="S23" s="136">
        <v>0</v>
      </c>
      <c r="T23" s="136"/>
      <c r="U23" s="132">
        <v>340016507</v>
      </c>
    </row>
    <row r="24" spans="1:21" s="44" customFormat="1" ht="21">
      <c r="A24" s="77">
        <v>54001</v>
      </c>
      <c r="B24" s="75" t="s">
        <v>107</v>
      </c>
      <c r="C24" s="79"/>
      <c r="D24" s="79"/>
      <c r="E24" s="79"/>
      <c r="F24" s="73">
        <f t="shared" si="0"/>
        <v>0</v>
      </c>
      <c r="G24" s="152"/>
      <c r="H24" s="152"/>
      <c r="I24" s="79"/>
      <c r="J24" s="79">
        <f t="shared" si="1"/>
        <v>0</v>
      </c>
      <c r="K24" s="79">
        <f t="shared" si="2"/>
        <v>0</v>
      </c>
      <c r="N24" s="133">
        <v>76109</v>
      </c>
      <c r="O24" s="136">
        <v>10205470112</v>
      </c>
      <c r="P24" s="136">
        <v>797535253</v>
      </c>
      <c r="Q24" s="136">
        <v>343559968</v>
      </c>
      <c r="R24" s="132">
        <v>76109</v>
      </c>
      <c r="S24" s="136">
        <v>0</v>
      </c>
      <c r="T24" s="136"/>
      <c r="U24" s="132">
        <v>269964061</v>
      </c>
    </row>
    <row r="25" spans="1:21" s="44" customFormat="1" ht="21">
      <c r="A25" s="77">
        <v>66170</v>
      </c>
      <c r="B25" s="74" t="s">
        <v>44</v>
      </c>
      <c r="C25" s="79"/>
      <c r="D25" s="79"/>
      <c r="E25" s="79"/>
      <c r="F25" s="73">
        <f t="shared" si="0"/>
        <v>0</v>
      </c>
      <c r="G25" s="152"/>
      <c r="H25" s="152"/>
      <c r="I25" s="79"/>
      <c r="J25" s="79">
        <f t="shared" si="1"/>
        <v>0</v>
      </c>
      <c r="K25" s="79">
        <f t="shared" si="2"/>
        <v>0</v>
      </c>
      <c r="N25" s="133">
        <v>76111</v>
      </c>
      <c r="O25" s="136">
        <v>2107203622</v>
      </c>
      <c r="P25" s="136">
        <v>261237930</v>
      </c>
      <c r="Q25" s="136">
        <v>112647295</v>
      </c>
      <c r="R25" s="132">
        <v>76111</v>
      </c>
      <c r="S25" s="136">
        <v>0</v>
      </c>
      <c r="T25" s="136"/>
      <c r="U25" s="132">
        <v>79922881</v>
      </c>
    </row>
    <row r="26" spans="1:21" s="44" customFormat="1" ht="21">
      <c r="A26" s="77">
        <v>15238</v>
      </c>
      <c r="B26" s="74" t="s">
        <v>29</v>
      </c>
      <c r="C26" s="79"/>
      <c r="D26" s="79"/>
      <c r="E26" s="79"/>
      <c r="F26" s="73">
        <f t="shared" si="0"/>
        <v>0</v>
      </c>
      <c r="G26" s="152"/>
      <c r="H26" s="152"/>
      <c r="I26" s="79"/>
      <c r="J26" s="79">
        <f t="shared" si="1"/>
        <v>0</v>
      </c>
      <c r="K26" s="79">
        <f t="shared" si="2"/>
        <v>0</v>
      </c>
      <c r="N26" s="133">
        <v>17</v>
      </c>
      <c r="O26" s="136">
        <v>12623598667</v>
      </c>
      <c r="P26" s="136">
        <v>1744288394</v>
      </c>
      <c r="Q26" s="136">
        <v>751153856</v>
      </c>
      <c r="R26" s="132">
        <v>17</v>
      </c>
      <c r="S26" s="136">
        <v>194624546</v>
      </c>
      <c r="T26" s="136"/>
      <c r="U26" s="132">
        <v>0</v>
      </c>
    </row>
    <row r="27" spans="1:21" s="44" customFormat="1" ht="21">
      <c r="A27" s="77">
        <v>5266</v>
      </c>
      <c r="B27" s="74" t="s">
        <v>27</v>
      </c>
      <c r="C27" s="79"/>
      <c r="D27" s="79"/>
      <c r="E27" s="79"/>
      <c r="F27" s="73">
        <f t="shared" si="0"/>
        <v>0</v>
      </c>
      <c r="G27" s="152"/>
      <c r="H27" s="152"/>
      <c r="I27" s="79"/>
      <c r="J27" s="79">
        <f t="shared" si="1"/>
        <v>0</v>
      </c>
      <c r="K27" s="79">
        <f t="shared" si="2"/>
        <v>0</v>
      </c>
      <c r="N27" s="133">
        <v>76001</v>
      </c>
      <c r="O27" s="136">
        <v>31615593151</v>
      </c>
      <c r="P27" s="136">
        <v>2389677770</v>
      </c>
      <c r="Q27" s="136">
        <v>1023264662</v>
      </c>
      <c r="R27" s="132">
        <v>76001</v>
      </c>
      <c r="S27" s="136">
        <v>0</v>
      </c>
      <c r="T27" s="136"/>
      <c r="U27" s="132">
        <v>773162930</v>
      </c>
    </row>
    <row r="28" spans="1:21" s="44" customFormat="1" ht="21">
      <c r="A28" s="77">
        <v>18001</v>
      </c>
      <c r="B28" s="74" t="s">
        <v>32</v>
      </c>
      <c r="C28" s="79"/>
      <c r="D28" s="79"/>
      <c r="E28" s="79"/>
      <c r="F28" s="73">
        <f t="shared" si="0"/>
        <v>0</v>
      </c>
      <c r="G28" s="153">
        <v>207590300</v>
      </c>
      <c r="H28" s="152"/>
      <c r="I28" s="79"/>
      <c r="J28" s="79">
        <f t="shared" si="1"/>
        <v>0</v>
      </c>
      <c r="K28" s="79">
        <f t="shared" si="2"/>
        <v>207590300</v>
      </c>
      <c r="N28" s="133">
        <v>18</v>
      </c>
      <c r="O28" s="136">
        <v>7948619297</v>
      </c>
      <c r="P28" s="136">
        <v>878891213</v>
      </c>
      <c r="Q28" s="136">
        <v>374009060</v>
      </c>
      <c r="R28" s="132">
        <v>18</v>
      </c>
      <c r="S28" s="136">
        <v>0</v>
      </c>
      <c r="T28" s="136"/>
      <c r="U28" s="132">
        <v>0</v>
      </c>
    </row>
    <row r="29" spans="1:21" s="44" customFormat="1" ht="21">
      <c r="A29" s="77">
        <v>68276</v>
      </c>
      <c r="B29" s="74" t="s">
        <v>46</v>
      </c>
      <c r="C29" s="79"/>
      <c r="D29" s="79"/>
      <c r="E29" s="79"/>
      <c r="F29" s="73">
        <f t="shared" si="0"/>
        <v>0</v>
      </c>
      <c r="G29" s="152"/>
      <c r="H29" s="152"/>
      <c r="I29" s="79"/>
      <c r="J29" s="79">
        <f t="shared" si="1"/>
        <v>0</v>
      </c>
      <c r="K29" s="79">
        <f t="shared" si="2"/>
        <v>0</v>
      </c>
      <c r="N29" s="133">
        <v>13001</v>
      </c>
      <c r="O29" s="136">
        <v>17420564065</v>
      </c>
      <c r="P29" s="136">
        <v>1833392197</v>
      </c>
      <c r="Q29" s="136">
        <v>792641027</v>
      </c>
      <c r="R29" s="132">
        <v>13001</v>
      </c>
      <c r="S29" s="136">
        <v>0</v>
      </c>
      <c r="T29" s="136"/>
      <c r="U29" s="132">
        <v>659378921</v>
      </c>
    </row>
    <row r="30" spans="1:21" s="44" customFormat="1" ht="21">
      <c r="A30" s="77">
        <v>25290</v>
      </c>
      <c r="B30" s="74" t="s">
        <v>109</v>
      </c>
      <c r="C30" s="79"/>
      <c r="D30" s="79"/>
      <c r="E30" s="79"/>
      <c r="F30" s="73">
        <f t="shared" si="0"/>
        <v>0</v>
      </c>
      <c r="G30" s="152"/>
      <c r="H30" s="153">
        <v>78263073</v>
      </c>
      <c r="I30" s="79"/>
      <c r="J30" s="79">
        <f t="shared" si="1"/>
        <v>0</v>
      </c>
      <c r="K30" s="79">
        <f t="shared" si="2"/>
        <v>78263073</v>
      </c>
      <c r="N30" s="133">
        <v>76147</v>
      </c>
      <c r="O30" s="136">
        <v>2200286276</v>
      </c>
      <c r="P30" s="136">
        <v>285373202</v>
      </c>
      <c r="Q30" s="136">
        <v>123501287</v>
      </c>
      <c r="R30" s="132">
        <v>76147</v>
      </c>
      <c r="S30" s="136">
        <v>0</v>
      </c>
      <c r="T30" s="136"/>
      <c r="U30" s="132">
        <v>93583080</v>
      </c>
    </row>
    <row r="31" spans="1:21" s="44" customFormat="1" ht="21">
      <c r="A31" s="77">
        <v>25307</v>
      </c>
      <c r="B31" s="74" t="s">
        <v>35</v>
      </c>
      <c r="C31" s="79"/>
      <c r="D31" s="79"/>
      <c r="E31" s="79"/>
      <c r="F31" s="73">
        <f t="shared" si="0"/>
        <v>0</v>
      </c>
      <c r="G31" s="152"/>
      <c r="H31" s="152"/>
      <c r="I31" s="79"/>
      <c r="J31" s="79">
        <f t="shared" si="1"/>
        <v>0</v>
      </c>
      <c r="K31" s="79">
        <f t="shared" si="2"/>
        <v>0</v>
      </c>
      <c r="N31" s="133">
        <v>85</v>
      </c>
      <c r="O31" s="136">
        <v>5941548371</v>
      </c>
      <c r="P31" s="136">
        <v>812473634</v>
      </c>
      <c r="Q31" s="136">
        <v>337272708</v>
      </c>
      <c r="R31" s="132">
        <v>85</v>
      </c>
      <c r="S31" s="136">
        <v>50447653</v>
      </c>
      <c r="T31" s="136"/>
      <c r="U31" s="132">
        <v>0</v>
      </c>
    </row>
    <row r="32" spans="1:21" s="44" customFormat="1" ht="21">
      <c r="A32" s="77">
        <v>68307</v>
      </c>
      <c r="B32" s="74" t="s">
        <v>110</v>
      </c>
      <c r="C32" s="79"/>
      <c r="D32" s="79"/>
      <c r="E32" s="79"/>
      <c r="F32" s="73">
        <f t="shared" si="0"/>
        <v>0</v>
      </c>
      <c r="G32" s="152"/>
      <c r="H32" s="152"/>
      <c r="I32" s="79"/>
      <c r="J32" s="79">
        <f t="shared" si="1"/>
        <v>0</v>
      </c>
      <c r="K32" s="79">
        <f t="shared" si="2"/>
        <v>0</v>
      </c>
      <c r="N32" s="133">
        <v>19</v>
      </c>
      <c r="O32" s="136">
        <v>34549499937</v>
      </c>
      <c r="P32" s="136">
        <v>3501972248</v>
      </c>
      <c r="Q32" s="136">
        <v>1508677856</v>
      </c>
      <c r="R32" s="132">
        <v>19</v>
      </c>
      <c r="S32" s="136">
        <v>707333879</v>
      </c>
      <c r="T32" s="136"/>
      <c r="U32" s="132">
        <v>0</v>
      </c>
    </row>
    <row r="33" spans="1:21" s="44" customFormat="1" ht="21">
      <c r="A33" s="77">
        <v>73001</v>
      </c>
      <c r="B33" s="74" t="s">
        <v>111</v>
      </c>
      <c r="C33" s="79"/>
      <c r="D33" s="79"/>
      <c r="E33" s="79"/>
      <c r="F33" s="73">
        <f t="shared" si="0"/>
        <v>0</v>
      </c>
      <c r="G33" s="152"/>
      <c r="H33" s="152"/>
      <c r="I33" s="79"/>
      <c r="J33" s="79">
        <f t="shared" si="1"/>
        <v>0</v>
      </c>
      <c r="K33" s="79">
        <f t="shared" si="2"/>
        <v>0</v>
      </c>
      <c r="N33" s="133">
        <v>20</v>
      </c>
      <c r="O33" s="136">
        <v>17208486469</v>
      </c>
      <c r="P33" s="136">
        <v>2168196882</v>
      </c>
      <c r="Q33" s="136">
        <v>916307915</v>
      </c>
      <c r="R33" s="132">
        <v>20</v>
      </c>
      <c r="S33" s="136">
        <v>213125610</v>
      </c>
      <c r="T33" s="136"/>
      <c r="U33" s="132">
        <v>0</v>
      </c>
    </row>
    <row r="34" spans="1:21" s="44" customFormat="1" ht="21">
      <c r="A34" s="77">
        <v>5360</v>
      </c>
      <c r="B34" s="74" t="s">
        <v>124</v>
      </c>
      <c r="C34" s="79"/>
      <c r="D34" s="79"/>
      <c r="E34" s="79"/>
      <c r="F34" s="73">
        <f t="shared" si="0"/>
        <v>0</v>
      </c>
      <c r="G34" s="152"/>
      <c r="H34" s="153">
        <v>98062979</v>
      </c>
      <c r="I34" s="79"/>
      <c r="J34" s="79">
        <f t="shared" si="1"/>
        <v>0</v>
      </c>
      <c r="K34" s="79">
        <f t="shared" si="2"/>
        <v>98062979</v>
      </c>
      <c r="N34" s="133">
        <v>25175</v>
      </c>
      <c r="O34" s="136">
        <v>1479916749</v>
      </c>
      <c r="P34" s="136">
        <v>226756964</v>
      </c>
      <c r="Q34" s="136">
        <v>97857621</v>
      </c>
      <c r="R34" s="132">
        <v>25175</v>
      </c>
      <c r="S34" s="136">
        <v>0</v>
      </c>
      <c r="T34" s="136"/>
      <c r="U34" s="132">
        <v>78739567</v>
      </c>
    </row>
    <row r="35" spans="1:21" s="44" customFormat="1" ht="21">
      <c r="A35" s="77">
        <v>23417</v>
      </c>
      <c r="B35" s="74" t="s">
        <v>34</v>
      </c>
      <c r="C35" s="79"/>
      <c r="D35" s="79"/>
      <c r="E35" s="79"/>
      <c r="F35" s="73">
        <f t="shared" si="0"/>
        <v>0</v>
      </c>
      <c r="G35" s="152"/>
      <c r="H35" s="152"/>
      <c r="I35" s="79"/>
      <c r="J35" s="79">
        <f t="shared" si="1"/>
        <v>0</v>
      </c>
      <c r="K35" s="79">
        <f t="shared" si="2"/>
        <v>0</v>
      </c>
      <c r="N35" s="133">
        <v>27</v>
      </c>
      <c r="O35" s="136">
        <v>13352260751</v>
      </c>
      <c r="P35" s="136">
        <v>1289489082</v>
      </c>
      <c r="Q35" s="136">
        <v>553325029</v>
      </c>
      <c r="R35" s="132">
        <v>27</v>
      </c>
      <c r="S35" s="136">
        <v>486485740</v>
      </c>
      <c r="T35" s="136"/>
      <c r="U35" s="132">
        <v>0</v>
      </c>
    </row>
    <row r="36" spans="1:21" s="44" customFormat="1" ht="21">
      <c r="A36" s="77">
        <v>13430</v>
      </c>
      <c r="B36" s="74" t="s">
        <v>112</v>
      </c>
      <c r="C36" s="79"/>
      <c r="D36" s="79"/>
      <c r="E36" s="79"/>
      <c r="F36" s="73">
        <f t="shared" si="0"/>
        <v>0</v>
      </c>
      <c r="G36" s="152"/>
      <c r="H36" s="152"/>
      <c r="I36" s="79"/>
      <c r="J36" s="79">
        <f t="shared" si="1"/>
        <v>0</v>
      </c>
      <c r="K36" s="79">
        <f t="shared" si="2"/>
        <v>0</v>
      </c>
      <c r="N36" s="133">
        <v>47189</v>
      </c>
      <c r="O36" s="136">
        <v>2946113797</v>
      </c>
      <c r="P36" s="136">
        <v>388880917</v>
      </c>
      <c r="Q36" s="136">
        <v>168061157</v>
      </c>
      <c r="R36" s="132">
        <v>47189</v>
      </c>
      <c r="S36" s="136">
        <v>0</v>
      </c>
      <c r="T36" s="136"/>
      <c r="U36" s="132">
        <v>181950537</v>
      </c>
    </row>
    <row r="37" spans="1:21" s="44" customFormat="1" ht="21">
      <c r="A37" s="77">
        <v>44430</v>
      </c>
      <c r="B37" s="74" t="s">
        <v>38</v>
      </c>
      <c r="C37" s="79"/>
      <c r="D37" s="79"/>
      <c r="E37" s="79"/>
      <c r="F37" s="73">
        <f t="shared" si="0"/>
        <v>0</v>
      </c>
      <c r="G37" s="152"/>
      <c r="H37" s="153">
        <v>287109700</v>
      </c>
      <c r="I37" s="79"/>
      <c r="J37" s="79">
        <f t="shared" si="1"/>
        <v>0</v>
      </c>
      <c r="K37" s="79">
        <f t="shared" si="2"/>
        <v>287109700</v>
      </c>
      <c r="N37" s="134">
        <v>23</v>
      </c>
      <c r="O37" s="136">
        <v>24464238589</v>
      </c>
      <c r="P37" s="136">
        <v>3378913940</v>
      </c>
      <c r="Q37" s="136">
        <v>1459882307</v>
      </c>
      <c r="R37" s="132">
        <v>23</v>
      </c>
      <c r="S37" s="136">
        <v>360500654</v>
      </c>
      <c r="T37" s="136"/>
      <c r="U37" s="132">
        <v>0</v>
      </c>
    </row>
    <row r="38" spans="1:21" s="44" customFormat="1" ht="21">
      <c r="A38" s="77">
        <v>17001</v>
      </c>
      <c r="B38" s="74" t="s">
        <v>31</v>
      </c>
      <c r="C38" s="79"/>
      <c r="D38" s="79"/>
      <c r="E38" s="79"/>
      <c r="F38" s="73">
        <f t="shared" si="0"/>
        <v>0</v>
      </c>
      <c r="G38" s="153">
        <v>206166858</v>
      </c>
      <c r="H38" s="152"/>
      <c r="I38" s="79"/>
      <c r="J38" s="79">
        <f t="shared" si="1"/>
        <v>0</v>
      </c>
      <c r="K38" s="79">
        <f t="shared" si="2"/>
        <v>206166858</v>
      </c>
      <c r="N38" s="133">
        <v>54001</v>
      </c>
      <c r="O38" s="136">
        <v>11711007397</v>
      </c>
      <c r="P38" s="136">
        <v>1455158940</v>
      </c>
      <c r="Q38" s="136">
        <v>628796021</v>
      </c>
      <c r="R38" s="132">
        <v>54001</v>
      </c>
      <c r="S38" s="136">
        <v>0</v>
      </c>
      <c r="T38" s="136"/>
      <c r="U38" s="132">
        <v>534594787</v>
      </c>
    </row>
    <row r="39" spans="1:21" s="44" customFormat="1" ht="21">
      <c r="A39" s="77">
        <v>5001</v>
      </c>
      <c r="B39" s="74" t="s">
        <v>113</v>
      </c>
      <c r="C39" s="79"/>
      <c r="D39" s="79"/>
      <c r="E39" s="79"/>
      <c r="F39" s="73">
        <f t="shared" si="0"/>
        <v>0</v>
      </c>
      <c r="G39" s="152"/>
      <c r="H39" s="152"/>
      <c r="I39" s="79"/>
      <c r="J39" s="79">
        <f t="shared" si="1"/>
        <v>0</v>
      </c>
      <c r="K39" s="79">
        <f t="shared" si="2"/>
        <v>0</v>
      </c>
      <c r="N39" s="133">
        <v>25</v>
      </c>
      <c r="O39" s="136">
        <v>28593220291</v>
      </c>
      <c r="P39" s="136">
        <v>3816309556</v>
      </c>
      <c r="Q39" s="136">
        <v>1640471250</v>
      </c>
      <c r="R39" s="132">
        <v>25</v>
      </c>
      <c r="S39" s="136">
        <v>2791791643</v>
      </c>
      <c r="T39" s="136"/>
      <c r="U39" s="132">
        <v>0</v>
      </c>
    </row>
    <row r="40" spans="1:21" s="44" customFormat="1" ht="21">
      <c r="A40" s="77">
        <v>23001</v>
      </c>
      <c r="B40" s="74" t="s">
        <v>114</v>
      </c>
      <c r="C40" s="79"/>
      <c r="D40" s="79"/>
      <c r="E40" s="79"/>
      <c r="F40" s="73">
        <f t="shared" si="0"/>
        <v>0</v>
      </c>
      <c r="G40" s="152"/>
      <c r="H40" s="152"/>
      <c r="I40" s="79"/>
      <c r="J40" s="79">
        <f t="shared" si="1"/>
        <v>0</v>
      </c>
      <c r="K40" s="79">
        <f t="shared" si="2"/>
        <v>0</v>
      </c>
      <c r="N40" s="133">
        <v>66170</v>
      </c>
      <c r="O40" s="136">
        <v>2779609051</v>
      </c>
      <c r="P40" s="136">
        <v>411926867</v>
      </c>
      <c r="Q40" s="136">
        <v>177615024</v>
      </c>
      <c r="R40" s="132">
        <v>66170</v>
      </c>
      <c r="S40" s="136">
        <v>0</v>
      </c>
      <c r="T40" s="136"/>
      <c r="U40" s="132">
        <v>122446663</v>
      </c>
    </row>
    <row r="41" spans="1:21" s="44" customFormat="1" ht="21">
      <c r="A41" s="77">
        <v>41001</v>
      </c>
      <c r="B41" s="76" t="s">
        <v>37</v>
      </c>
      <c r="C41" s="79"/>
      <c r="D41" s="79"/>
      <c r="E41" s="79"/>
      <c r="F41" s="73">
        <f t="shared" si="0"/>
        <v>0</v>
      </c>
      <c r="G41" s="152"/>
      <c r="H41" s="152"/>
      <c r="I41" s="79"/>
      <c r="J41" s="79">
        <f t="shared" si="1"/>
        <v>0</v>
      </c>
      <c r="K41" s="79">
        <f t="shared" si="2"/>
        <v>0</v>
      </c>
      <c r="N41" s="133">
        <v>15238</v>
      </c>
      <c r="O41" s="136">
        <v>2322852059</v>
      </c>
      <c r="P41" s="136">
        <v>283733224</v>
      </c>
      <c r="Q41" s="136">
        <v>122990742</v>
      </c>
      <c r="R41" s="132">
        <v>15238</v>
      </c>
      <c r="S41" s="136">
        <v>0</v>
      </c>
      <c r="T41" s="136"/>
      <c r="U41" s="132">
        <v>73792430</v>
      </c>
    </row>
    <row r="42" spans="1:21" s="44" customFormat="1" ht="21">
      <c r="A42" s="77">
        <v>76520</v>
      </c>
      <c r="B42" s="74" t="s">
        <v>52</v>
      </c>
      <c r="C42" s="79"/>
      <c r="D42" s="79"/>
      <c r="E42" s="79"/>
      <c r="F42" s="73">
        <f t="shared" si="0"/>
        <v>0</v>
      </c>
      <c r="G42" s="152"/>
      <c r="H42" s="152"/>
      <c r="I42" s="79"/>
      <c r="J42" s="79">
        <f t="shared" si="1"/>
        <v>0</v>
      </c>
      <c r="K42" s="79">
        <f t="shared" si="2"/>
        <v>0</v>
      </c>
      <c r="N42" s="133">
        <v>5266</v>
      </c>
      <c r="O42" s="136">
        <v>1778771568</v>
      </c>
      <c r="P42" s="136">
        <v>212348313</v>
      </c>
      <c r="Q42" s="136">
        <v>90542981</v>
      </c>
      <c r="R42" s="132">
        <v>5266</v>
      </c>
      <c r="S42" s="136">
        <v>0</v>
      </c>
      <c r="T42" s="136"/>
      <c r="U42" s="132">
        <v>71255573</v>
      </c>
    </row>
    <row r="43" spans="1:21" s="44" customFormat="1" ht="21">
      <c r="A43" s="77">
        <v>52001</v>
      </c>
      <c r="B43" s="74" t="s">
        <v>40</v>
      </c>
      <c r="C43" s="79"/>
      <c r="D43" s="79"/>
      <c r="E43" s="79"/>
      <c r="F43" s="73">
        <f t="shared" si="0"/>
        <v>0</v>
      </c>
      <c r="G43" s="152"/>
      <c r="H43" s="152"/>
      <c r="I43" s="79"/>
      <c r="J43" s="79">
        <f aca="true" t="shared" si="3" ref="J43:J72">+VLOOKUP(A43,$N$11:$S$104,6,FALSE)</f>
        <v>0</v>
      </c>
      <c r="K43" s="79">
        <f t="shared" si="2"/>
        <v>0</v>
      </c>
      <c r="N43" s="133">
        <v>25269</v>
      </c>
      <c r="O43" s="136">
        <v>1870737429</v>
      </c>
      <c r="P43" s="136">
        <v>273334717</v>
      </c>
      <c r="Q43" s="136">
        <v>118315884</v>
      </c>
      <c r="R43" s="132">
        <v>25269</v>
      </c>
      <c r="S43" s="136">
        <v>0</v>
      </c>
      <c r="T43" s="136"/>
      <c r="U43" s="132">
        <v>112316755</v>
      </c>
    </row>
    <row r="44" spans="1:21" s="44" customFormat="1" ht="21">
      <c r="A44" s="77">
        <v>66001</v>
      </c>
      <c r="B44" s="74" t="s">
        <v>43</v>
      </c>
      <c r="C44" s="79"/>
      <c r="D44" s="79"/>
      <c r="E44" s="79"/>
      <c r="F44" s="73">
        <f t="shared" si="0"/>
        <v>0</v>
      </c>
      <c r="G44" s="152"/>
      <c r="H44" s="152"/>
      <c r="I44" s="79"/>
      <c r="J44" s="79">
        <f t="shared" si="3"/>
        <v>0</v>
      </c>
      <c r="K44" s="79">
        <f t="shared" si="2"/>
        <v>0</v>
      </c>
      <c r="N44" s="133">
        <v>18001</v>
      </c>
      <c r="O44" s="136">
        <v>4163280964</v>
      </c>
      <c r="P44" s="136">
        <v>541239640</v>
      </c>
      <c r="Q44" s="136">
        <v>232763945</v>
      </c>
      <c r="R44" s="132">
        <v>18001</v>
      </c>
      <c r="S44" s="136">
        <v>0</v>
      </c>
      <c r="T44" s="136"/>
      <c r="U44" s="132">
        <v>195643616</v>
      </c>
    </row>
    <row r="45" spans="1:21" s="44" customFormat="1" ht="21">
      <c r="A45" s="77">
        <v>19001</v>
      </c>
      <c r="B45" s="74" t="s">
        <v>115</v>
      </c>
      <c r="C45" s="79"/>
      <c r="D45" s="79"/>
      <c r="E45" s="79"/>
      <c r="F45" s="73">
        <f t="shared" si="0"/>
        <v>0</v>
      </c>
      <c r="G45" s="152"/>
      <c r="H45" s="152"/>
      <c r="I45" s="79"/>
      <c r="J45" s="79">
        <f t="shared" si="3"/>
        <v>0</v>
      </c>
      <c r="K45" s="79">
        <f t="shared" si="2"/>
        <v>0</v>
      </c>
      <c r="N45" s="133">
        <v>68276</v>
      </c>
      <c r="O45" s="136">
        <v>3561897067</v>
      </c>
      <c r="P45" s="136">
        <v>460067239</v>
      </c>
      <c r="Q45" s="136">
        <v>198903690</v>
      </c>
      <c r="R45" s="132">
        <v>68276</v>
      </c>
      <c r="S45" s="136">
        <v>0</v>
      </c>
      <c r="T45" s="136"/>
      <c r="U45" s="132">
        <v>137946043</v>
      </c>
    </row>
    <row r="46" spans="1:21" s="44" customFormat="1" ht="21">
      <c r="A46" s="77">
        <v>23660</v>
      </c>
      <c r="B46" s="74" t="s">
        <v>116</v>
      </c>
      <c r="C46" s="79"/>
      <c r="D46" s="79"/>
      <c r="E46" s="79"/>
      <c r="F46" s="73">
        <f t="shared" si="0"/>
        <v>0</v>
      </c>
      <c r="G46" s="152"/>
      <c r="H46" s="152"/>
      <c r="I46" s="79"/>
      <c r="J46" s="79">
        <f t="shared" si="3"/>
        <v>0</v>
      </c>
      <c r="K46" s="79">
        <f t="shared" si="2"/>
        <v>0</v>
      </c>
      <c r="N46" s="133">
        <v>25290</v>
      </c>
      <c r="O46" s="136">
        <v>2166453837</v>
      </c>
      <c r="P46" s="136">
        <v>288732550</v>
      </c>
      <c r="Q46" s="136">
        <v>125025447</v>
      </c>
      <c r="R46" s="132">
        <v>25290</v>
      </c>
      <c r="S46" s="136">
        <v>0</v>
      </c>
      <c r="T46" s="136"/>
      <c r="U46" s="132">
        <v>86643659</v>
      </c>
    </row>
    <row r="47" spans="1:21" s="44" customFormat="1" ht="21">
      <c r="A47" s="77">
        <v>70001</v>
      </c>
      <c r="B47" s="74" t="s">
        <v>47</v>
      </c>
      <c r="C47" s="79"/>
      <c r="D47" s="79"/>
      <c r="E47" s="79"/>
      <c r="F47" s="73">
        <f t="shared" si="0"/>
        <v>0</v>
      </c>
      <c r="G47" s="152"/>
      <c r="H47" s="153">
        <v>261017885</v>
      </c>
      <c r="I47" s="79"/>
      <c r="J47" s="79">
        <f t="shared" si="3"/>
        <v>0</v>
      </c>
      <c r="K47" s="79">
        <f t="shared" si="2"/>
        <v>261017885</v>
      </c>
      <c r="N47" s="133">
        <v>25307</v>
      </c>
      <c r="O47" s="136">
        <v>1513849479</v>
      </c>
      <c r="P47" s="136">
        <v>192537924</v>
      </c>
      <c r="Q47" s="136">
        <v>83405366</v>
      </c>
      <c r="R47" s="132">
        <v>25307</v>
      </c>
      <c r="S47" s="136">
        <v>0</v>
      </c>
      <c r="T47" s="136"/>
      <c r="U47" s="132">
        <v>58029648</v>
      </c>
    </row>
    <row r="48" spans="1:21" s="44" customFormat="1" ht="21">
      <c r="A48" s="77">
        <v>25754</v>
      </c>
      <c r="B48" s="74" t="s">
        <v>36</v>
      </c>
      <c r="C48" s="79"/>
      <c r="D48" s="79"/>
      <c r="E48" s="79"/>
      <c r="F48" s="73">
        <f t="shared" si="0"/>
        <v>0</v>
      </c>
      <c r="G48" s="152"/>
      <c r="H48" s="152"/>
      <c r="I48" s="79"/>
      <c r="J48" s="79">
        <f t="shared" si="3"/>
        <v>0</v>
      </c>
      <c r="K48" s="79">
        <f t="shared" si="2"/>
        <v>0</v>
      </c>
      <c r="N48" s="133">
        <v>68307</v>
      </c>
      <c r="O48" s="136">
        <v>3227402740</v>
      </c>
      <c r="P48" s="136">
        <v>318661629</v>
      </c>
      <c r="Q48" s="136">
        <v>138137142</v>
      </c>
      <c r="R48" s="132">
        <v>68307</v>
      </c>
      <c r="S48" s="136">
        <v>0</v>
      </c>
      <c r="T48" s="136"/>
      <c r="U48" s="132">
        <v>86791826</v>
      </c>
    </row>
    <row r="49" spans="1:21" s="44" customFormat="1" ht="21">
      <c r="A49" s="77">
        <v>15759</v>
      </c>
      <c r="B49" s="74" t="s">
        <v>30</v>
      </c>
      <c r="C49" s="79"/>
      <c r="D49" s="79"/>
      <c r="E49" s="79"/>
      <c r="F49" s="73">
        <f t="shared" si="0"/>
        <v>0</v>
      </c>
      <c r="G49" s="153">
        <v>47587554</v>
      </c>
      <c r="H49" s="152"/>
      <c r="I49" s="79"/>
      <c r="J49" s="79">
        <f t="shared" si="3"/>
        <v>0</v>
      </c>
      <c r="K49" s="79">
        <f t="shared" si="2"/>
        <v>47587554</v>
      </c>
      <c r="N49" s="133">
        <v>94</v>
      </c>
      <c r="O49" s="136">
        <v>1851657219</v>
      </c>
      <c r="P49" s="136">
        <v>125269942</v>
      </c>
      <c r="Q49" s="136">
        <v>52928647</v>
      </c>
      <c r="R49" s="132">
        <v>94</v>
      </c>
      <c r="S49" s="136">
        <v>20009402</v>
      </c>
      <c r="T49" s="136"/>
      <c r="U49" s="132">
        <v>0</v>
      </c>
    </row>
    <row r="50" spans="1:21" s="44" customFormat="1" ht="21">
      <c r="A50" s="77">
        <v>8758</v>
      </c>
      <c r="B50" s="74" t="s">
        <v>28</v>
      </c>
      <c r="C50" s="79"/>
      <c r="D50" s="79"/>
      <c r="E50" s="79"/>
      <c r="F50" s="73">
        <f t="shared" si="0"/>
        <v>0</v>
      </c>
      <c r="G50" s="152"/>
      <c r="H50" s="152"/>
      <c r="I50" s="79"/>
      <c r="J50" s="79">
        <f t="shared" si="3"/>
        <v>0</v>
      </c>
      <c r="K50" s="79">
        <f t="shared" si="2"/>
        <v>0</v>
      </c>
      <c r="N50" s="133">
        <v>95</v>
      </c>
      <c r="O50" s="136">
        <v>3451246757</v>
      </c>
      <c r="P50" s="136">
        <v>292908386</v>
      </c>
      <c r="Q50" s="136">
        <v>124854384</v>
      </c>
      <c r="R50" s="132">
        <v>95</v>
      </c>
      <c r="S50" s="136">
        <v>11207077</v>
      </c>
      <c r="T50" s="136"/>
      <c r="U50" s="132">
        <v>0</v>
      </c>
    </row>
    <row r="51" spans="1:21" s="44" customFormat="1" ht="21">
      <c r="A51" s="77">
        <v>76834</v>
      </c>
      <c r="B51" s="74" t="s">
        <v>117</v>
      </c>
      <c r="C51" s="79"/>
      <c r="D51" s="79"/>
      <c r="E51" s="79"/>
      <c r="F51" s="73">
        <f t="shared" si="0"/>
        <v>0</v>
      </c>
      <c r="G51" s="152"/>
      <c r="H51" s="152"/>
      <c r="I51" s="79"/>
      <c r="J51" s="79">
        <f t="shared" si="3"/>
        <v>0</v>
      </c>
      <c r="K51" s="79">
        <f t="shared" si="2"/>
        <v>0</v>
      </c>
      <c r="N51" s="133">
        <v>41</v>
      </c>
      <c r="O51" s="136">
        <v>14944655603</v>
      </c>
      <c r="P51" s="136">
        <v>2027652278</v>
      </c>
      <c r="Q51" s="136">
        <v>874426437</v>
      </c>
      <c r="R51" s="132">
        <v>41</v>
      </c>
      <c r="S51" s="136">
        <v>518284373</v>
      </c>
      <c r="T51" s="136"/>
      <c r="U51" s="132">
        <v>0</v>
      </c>
    </row>
    <row r="52" spans="1:21" s="44" customFormat="1" ht="21">
      <c r="A52" s="77">
        <v>52835</v>
      </c>
      <c r="B52" s="74" t="s">
        <v>41</v>
      </c>
      <c r="C52" s="79"/>
      <c r="D52" s="79"/>
      <c r="E52" s="79"/>
      <c r="F52" s="73">
        <f t="shared" si="0"/>
        <v>0</v>
      </c>
      <c r="G52" s="152"/>
      <c r="H52" s="152"/>
      <c r="I52" s="79"/>
      <c r="J52" s="79">
        <f t="shared" si="3"/>
        <v>0</v>
      </c>
      <c r="K52" s="79">
        <f t="shared" si="2"/>
        <v>0</v>
      </c>
      <c r="N52" s="133">
        <v>73001</v>
      </c>
      <c r="O52" s="136">
        <v>9206821156</v>
      </c>
      <c r="P52" s="136">
        <v>1284611536</v>
      </c>
      <c r="Q52" s="136">
        <v>556325041</v>
      </c>
      <c r="R52" s="132">
        <v>73001</v>
      </c>
      <c r="S52" s="136">
        <v>0</v>
      </c>
      <c r="T52" s="136"/>
      <c r="U52" s="132">
        <v>376519359</v>
      </c>
    </row>
    <row r="53" spans="1:21" s="44" customFormat="1" ht="21">
      <c r="A53" s="77">
        <v>15001</v>
      </c>
      <c r="B53" s="76" t="s">
        <v>85</v>
      </c>
      <c r="C53" s="79"/>
      <c r="D53" s="79"/>
      <c r="E53" s="79"/>
      <c r="F53" s="73">
        <f t="shared" si="0"/>
        <v>0</v>
      </c>
      <c r="G53" s="152"/>
      <c r="H53" s="152"/>
      <c r="I53" s="79"/>
      <c r="J53" s="79">
        <f t="shared" si="3"/>
        <v>0</v>
      </c>
      <c r="K53" s="79">
        <f t="shared" si="2"/>
        <v>0</v>
      </c>
      <c r="N53" s="133">
        <v>52356</v>
      </c>
      <c r="O53" s="136">
        <v>2628443740</v>
      </c>
      <c r="P53" s="143">
        <v>357610481</v>
      </c>
      <c r="Q53" s="143">
        <v>0</v>
      </c>
      <c r="R53" s="132">
        <v>52356</v>
      </c>
      <c r="S53" s="143">
        <v>0</v>
      </c>
      <c r="T53" s="143"/>
      <c r="U53" s="132">
        <v>118353100</v>
      </c>
    </row>
    <row r="54" spans="1:21" s="44" customFormat="1" ht="21">
      <c r="A54" s="77">
        <v>5837</v>
      </c>
      <c r="B54" s="74" t="s">
        <v>84</v>
      </c>
      <c r="C54" s="79"/>
      <c r="D54" s="79"/>
      <c r="E54" s="79"/>
      <c r="F54" s="73">
        <f t="shared" si="0"/>
        <v>0</v>
      </c>
      <c r="G54" s="152"/>
      <c r="H54" s="152"/>
      <c r="I54" s="79"/>
      <c r="J54" s="79">
        <f t="shared" si="3"/>
        <v>0</v>
      </c>
      <c r="K54" s="79">
        <f t="shared" si="2"/>
        <v>0</v>
      </c>
      <c r="N54" s="133">
        <v>5360</v>
      </c>
      <c r="O54" s="136">
        <v>3269272874</v>
      </c>
      <c r="P54" s="136">
        <v>430472531</v>
      </c>
      <c r="Q54" s="136">
        <v>186013768</v>
      </c>
      <c r="R54" s="132">
        <v>5360</v>
      </c>
      <c r="S54" s="136">
        <v>0</v>
      </c>
      <c r="T54" s="136"/>
      <c r="U54" s="132">
        <v>133781999</v>
      </c>
    </row>
    <row r="55" spans="1:21" s="44" customFormat="1" ht="21">
      <c r="A55" s="77">
        <v>20001</v>
      </c>
      <c r="B55" s="74" t="s">
        <v>33</v>
      </c>
      <c r="C55" s="79"/>
      <c r="D55" s="79"/>
      <c r="E55" s="79"/>
      <c r="F55" s="73">
        <f t="shared" si="0"/>
        <v>0</v>
      </c>
      <c r="G55" s="153">
        <v>495817869</v>
      </c>
      <c r="H55" s="152"/>
      <c r="I55" s="79"/>
      <c r="J55" s="79">
        <f t="shared" si="3"/>
        <v>0</v>
      </c>
      <c r="K55" s="79" t="e">
        <f>+F55+H55+I55+J55+#REF!</f>
        <v>#REF!</v>
      </c>
      <c r="N55" s="133">
        <v>76364</v>
      </c>
      <c r="O55" s="136">
        <v>1849010446</v>
      </c>
      <c r="P55" s="136">
        <v>217866268</v>
      </c>
      <c r="Q55" s="136">
        <v>93672083</v>
      </c>
      <c r="R55" s="132">
        <v>76364</v>
      </c>
      <c r="S55" s="136">
        <v>0</v>
      </c>
      <c r="T55" s="136"/>
      <c r="U55" s="132">
        <v>81214244</v>
      </c>
    </row>
    <row r="56" spans="1:21" s="44" customFormat="1" ht="21">
      <c r="A56" s="77">
        <v>50001</v>
      </c>
      <c r="B56" s="74" t="s">
        <v>39</v>
      </c>
      <c r="C56" s="79"/>
      <c r="D56" s="79"/>
      <c r="E56" s="79"/>
      <c r="F56" s="73">
        <f t="shared" si="0"/>
        <v>0</v>
      </c>
      <c r="H56" s="153"/>
      <c r="I56" s="79"/>
      <c r="J56" s="79">
        <f t="shared" si="3"/>
        <v>0</v>
      </c>
      <c r="K56" s="79">
        <f>+F56+H56+I56+J56+G55</f>
        <v>495817869</v>
      </c>
      <c r="N56" s="133">
        <v>44</v>
      </c>
      <c r="O56" s="136">
        <v>10499550983</v>
      </c>
      <c r="P56" s="136">
        <v>1002526589</v>
      </c>
      <c r="Q56" s="136">
        <v>434054362</v>
      </c>
      <c r="R56" s="132">
        <v>44</v>
      </c>
      <c r="S56" s="136">
        <v>128013535</v>
      </c>
      <c r="T56" s="136"/>
      <c r="U56" s="132">
        <v>0</v>
      </c>
    </row>
    <row r="57" spans="1:21" s="44" customFormat="1" ht="21">
      <c r="A57" s="77">
        <v>27001</v>
      </c>
      <c r="B57" s="74" t="s">
        <v>118</v>
      </c>
      <c r="C57" s="79"/>
      <c r="D57" s="79"/>
      <c r="E57" s="79"/>
      <c r="F57" s="73">
        <f t="shared" si="0"/>
        <v>0</v>
      </c>
      <c r="G57" s="153">
        <v>269362196</v>
      </c>
      <c r="H57" s="152"/>
      <c r="I57" s="79"/>
      <c r="J57" s="79">
        <f t="shared" si="3"/>
        <v>0</v>
      </c>
      <c r="K57" s="79">
        <f t="shared" si="2"/>
        <v>269362196</v>
      </c>
      <c r="N57" s="133">
        <v>23417</v>
      </c>
      <c r="O57" s="136">
        <v>3301816309</v>
      </c>
      <c r="P57" s="136">
        <v>461393695</v>
      </c>
      <c r="Q57" s="136">
        <v>199951512</v>
      </c>
      <c r="R57" s="132">
        <v>23417</v>
      </c>
      <c r="S57" s="136">
        <v>0</v>
      </c>
      <c r="T57" s="136"/>
      <c r="U57" s="132">
        <v>261942878</v>
      </c>
    </row>
    <row r="58" spans="1:21" s="44" customFormat="1" ht="21">
      <c r="A58" s="77">
        <v>44847</v>
      </c>
      <c r="B58" s="74" t="s">
        <v>123</v>
      </c>
      <c r="C58" s="79"/>
      <c r="D58" s="79"/>
      <c r="E58" s="79"/>
      <c r="F58" s="73">
        <f t="shared" si="0"/>
        <v>0</v>
      </c>
      <c r="G58" s="152"/>
      <c r="H58" s="152"/>
      <c r="I58" s="79"/>
      <c r="J58" s="79">
        <f t="shared" si="3"/>
        <v>0</v>
      </c>
      <c r="K58" s="79">
        <f t="shared" si="2"/>
        <v>0</v>
      </c>
      <c r="N58" s="133">
        <v>13430</v>
      </c>
      <c r="O58" s="136">
        <v>3026395771</v>
      </c>
      <c r="P58" s="136">
        <v>427005033</v>
      </c>
      <c r="Q58" s="136">
        <v>184918517</v>
      </c>
      <c r="R58" s="132">
        <v>13430</v>
      </c>
      <c r="S58" s="136">
        <v>0</v>
      </c>
      <c r="T58" s="136"/>
      <c r="U58" s="132">
        <v>218733015</v>
      </c>
    </row>
    <row r="59" spans="1:21" s="44" customFormat="1" ht="21">
      <c r="A59" s="77">
        <v>5045</v>
      </c>
      <c r="B59" s="74" t="s">
        <v>119</v>
      </c>
      <c r="C59" s="79"/>
      <c r="D59" s="79"/>
      <c r="E59" s="79"/>
      <c r="F59" s="73">
        <f t="shared" si="0"/>
        <v>0</v>
      </c>
      <c r="G59" s="152"/>
      <c r="H59" s="152"/>
      <c r="I59" s="79"/>
      <c r="J59" s="79">
        <f t="shared" si="3"/>
        <v>0</v>
      </c>
      <c r="K59" s="79">
        <f t="shared" si="2"/>
        <v>0</v>
      </c>
      <c r="N59" s="133">
        <v>47</v>
      </c>
      <c r="O59" s="136">
        <v>18709522252</v>
      </c>
      <c r="P59" s="136">
        <v>2626947794</v>
      </c>
      <c r="Q59" s="136">
        <v>1098097824</v>
      </c>
      <c r="R59" s="132">
        <v>47</v>
      </c>
      <c r="S59" s="136">
        <v>520211482</v>
      </c>
      <c r="T59" s="136"/>
      <c r="U59" s="132">
        <v>0</v>
      </c>
    </row>
    <row r="60" spans="1:21" s="44" customFormat="1" ht="21">
      <c r="A60" s="77">
        <v>25269</v>
      </c>
      <c r="B60" s="74" t="s">
        <v>120</v>
      </c>
      <c r="C60" s="79"/>
      <c r="D60" s="79"/>
      <c r="E60" s="79"/>
      <c r="F60" s="73">
        <f t="shared" si="0"/>
        <v>0</v>
      </c>
      <c r="G60" s="152"/>
      <c r="H60" s="152"/>
      <c r="I60" s="79"/>
      <c r="J60" s="79">
        <f t="shared" si="3"/>
        <v>0</v>
      </c>
      <c r="K60" s="79">
        <f t="shared" si="2"/>
        <v>0</v>
      </c>
      <c r="N60" s="133">
        <v>44430</v>
      </c>
      <c r="O60" s="136">
        <v>4582508557</v>
      </c>
      <c r="P60" s="136">
        <v>427951058</v>
      </c>
      <c r="Q60" s="136">
        <v>183999149</v>
      </c>
      <c r="R60" s="132">
        <v>44430</v>
      </c>
      <c r="S60" s="136">
        <v>0</v>
      </c>
      <c r="T60" s="136"/>
      <c r="U60" s="132">
        <v>390634701</v>
      </c>
    </row>
    <row r="61" spans="1:21" s="44" customFormat="1" ht="21">
      <c r="A61" s="77">
        <v>44001</v>
      </c>
      <c r="B61" s="74" t="s">
        <v>57</v>
      </c>
      <c r="C61" s="79"/>
      <c r="D61" s="79"/>
      <c r="E61" s="79"/>
      <c r="F61" s="73">
        <f t="shared" si="0"/>
        <v>0</v>
      </c>
      <c r="G61" s="152"/>
      <c r="H61" s="152"/>
      <c r="I61" s="79"/>
      <c r="J61" s="79">
        <f t="shared" si="3"/>
        <v>0</v>
      </c>
      <c r="K61" s="79">
        <f t="shared" si="2"/>
        <v>0</v>
      </c>
      <c r="N61" s="133">
        <v>8433</v>
      </c>
      <c r="O61" s="136">
        <v>1878940170</v>
      </c>
      <c r="P61" s="136">
        <v>195789807</v>
      </c>
      <c r="Q61" s="136">
        <v>84974540</v>
      </c>
      <c r="R61" s="132">
        <v>8433</v>
      </c>
      <c r="S61" s="136">
        <v>0</v>
      </c>
      <c r="T61" s="136"/>
      <c r="U61" s="132">
        <v>89446079</v>
      </c>
    </row>
    <row r="62" spans="1:21" s="44" customFormat="1" ht="21">
      <c r="A62" s="77">
        <v>5615</v>
      </c>
      <c r="B62" s="74" t="s">
        <v>53</v>
      </c>
      <c r="C62" s="79"/>
      <c r="D62" s="79"/>
      <c r="E62" s="79"/>
      <c r="F62" s="73">
        <f t="shared" si="0"/>
        <v>0</v>
      </c>
      <c r="G62" s="152"/>
      <c r="H62" s="152"/>
      <c r="I62" s="79"/>
      <c r="J62" s="79">
        <f t="shared" si="3"/>
        <v>0</v>
      </c>
      <c r="K62" s="79">
        <f t="shared" si="2"/>
        <v>0</v>
      </c>
      <c r="N62" s="133">
        <v>17001</v>
      </c>
      <c r="O62" s="136">
        <v>6664178227</v>
      </c>
      <c r="P62" s="136">
        <v>926157368</v>
      </c>
      <c r="Q62" s="136">
        <v>401683685</v>
      </c>
      <c r="R62" s="132">
        <v>17001</v>
      </c>
      <c r="S62" s="136">
        <v>0</v>
      </c>
      <c r="T62" s="136"/>
      <c r="U62" s="132">
        <v>255856722</v>
      </c>
    </row>
    <row r="63" spans="1:21" s="44" customFormat="1" ht="21">
      <c r="A63" s="77">
        <v>25175</v>
      </c>
      <c r="B63" s="74" t="s">
        <v>94</v>
      </c>
      <c r="C63" s="79"/>
      <c r="D63" s="79"/>
      <c r="E63" s="79"/>
      <c r="F63" s="73">
        <f t="shared" si="0"/>
        <v>0</v>
      </c>
      <c r="G63" s="152"/>
      <c r="H63" s="152"/>
      <c r="I63" s="79"/>
      <c r="J63" s="79">
        <f t="shared" si="3"/>
        <v>0</v>
      </c>
      <c r="K63" s="79">
        <f t="shared" si="2"/>
        <v>0</v>
      </c>
      <c r="N63" s="133">
        <v>5001</v>
      </c>
      <c r="O63" s="136">
        <v>35804445154</v>
      </c>
      <c r="P63" s="136">
        <v>3477390535</v>
      </c>
      <c r="Q63" s="136">
        <v>1543449917</v>
      </c>
      <c r="R63" s="132">
        <v>5001</v>
      </c>
      <c r="S63" s="136">
        <v>0</v>
      </c>
      <c r="T63" s="136"/>
      <c r="U63" s="132">
        <v>1273555037</v>
      </c>
    </row>
    <row r="64" spans="1:21" s="44" customFormat="1" ht="21">
      <c r="A64" s="77">
        <v>52356</v>
      </c>
      <c r="B64" s="77" t="s">
        <v>58</v>
      </c>
      <c r="C64" s="79"/>
      <c r="D64" s="79"/>
      <c r="E64" s="79"/>
      <c r="F64" s="77">
        <f t="shared" si="0"/>
        <v>0</v>
      </c>
      <c r="G64" s="152"/>
      <c r="H64" s="152"/>
      <c r="I64" s="79"/>
      <c r="J64" s="79">
        <f t="shared" si="3"/>
        <v>0</v>
      </c>
      <c r="K64" s="79">
        <f t="shared" si="2"/>
        <v>0</v>
      </c>
      <c r="N64" s="133">
        <v>50</v>
      </c>
      <c r="O64" s="136">
        <v>10229142504</v>
      </c>
      <c r="P64" s="136">
        <v>1244210739</v>
      </c>
      <c r="Q64" s="136">
        <v>532882016</v>
      </c>
      <c r="R64" s="132">
        <v>50</v>
      </c>
      <c r="S64" s="136">
        <v>225767614</v>
      </c>
      <c r="T64" s="136"/>
      <c r="U64" s="132">
        <v>0</v>
      </c>
    </row>
    <row r="65" spans="1:21" s="44" customFormat="1" ht="21">
      <c r="A65" s="77">
        <v>76364</v>
      </c>
      <c r="B65" s="77" t="s">
        <v>122</v>
      </c>
      <c r="C65" s="79"/>
      <c r="D65" s="79"/>
      <c r="E65" s="79"/>
      <c r="F65" s="77">
        <f t="shared" si="0"/>
        <v>0</v>
      </c>
      <c r="G65" s="152"/>
      <c r="H65" s="152"/>
      <c r="I65" s="79"/>
      <c r="J65" s="79">
        <f t="shared" si="3"/>
        <v>0</v>
      </c>
      <c r="K65" s="79">
        <f t="shared" si="2"/>
        <v>0</v>
      </c>
      <c r="N65" s="133">
        <v>23001</v>
      </c>
      <c r="O65" s="136">
        <v>9985083258</v>
      </c>
      <c r="P65" s="136">
        <v>1199348654</v>
      </c>
      <c r="Q65" s="136">
        <v>519788779</v>
      </c>
      <c r="R65" s="132">
        <v>23001</v>
      </c>
      <c r="S65" s="136">
        <v>0</v>
      </c>
      <c r="T65" s="136"/>
      <c r="U65" s="132">
        <v>588621581</v>
      </c>
    </row>
    <row r="66" spans="1:21" s="44" customFormat="1" ht="21">
      <c r="A66" s="77">
        <v>8433</v>
      </c>
      <c r="B66" s="74" t="s">
        <v>54</v>
      </c>
      <c r="C66" s="79"/>
      <c r="D66" s="79"/>
      <c r="E66" s="79"/>
      <c r="F66" s="73">
        <f t="shared" si="0"/>
        <v>0</v>
      </c>
      <c r="G66" s="152"/>
      <c r="H66" s="152"/>
      <c r="I66" s="79"/>
      <c r="J66" s="79">
        <f t="shared" si="3"/>
        <v>0</v>
      </c>
      <c r="K66" s="79">
        <f t="shared" si="2"/>
        <v>0</v>
      </c>
      <c r="N66" s="133">
        <v>25473</v>
      </c>
      <c r="O66" s="136">
        <v>1161031419</v>
      </c>
      <c r="P66" s="136">
        <v>157061000</v>
      </c>
      <c r="Q66" s="136">
        <v>67947504</v>
      </c>
      <c r="R66" s="132">
        <v>25473</v>
      </c>
      <c r="S66" s="136">
        <v>0</v>
      </c>
      <c r="T66" s="136"/>
      <c r="U66" s="132">
        <v>55711336</v>
      </c>
    </row>
    <row r="67" spans="1:21" s="44" customFormat="1" ht="21">
      <c r="A67" s="77">
        <v>25473</v>
      </c>
      <c r="B67" s="74" t="s">
        <v>55</v>
      </c>
      <c r="C67" s="79"/>
      <c r="D67" s="79"/>
      <c r="E67" s="79"/>
      <c r="F67" s="73">
        <f t="shared" si="0"/>
        <v>0</v>
      </c>
      <c r="G67" s="153">
        <v>30786766</v>
      </c>
      <c r="H67" s="152"/>
      <c r="I67" s="79"/>
      <c r="J67" s="79">
        <f t="shared" si="3"/>
        <v>0</v>
      </c>
      <c r="K67" s="79">
        <f t="shared" si="2"/>
        <v>30786766</v>
      </c>
      <c r="N67" s="133">
        <v>52</v>
      </c>
      <c r="O67" s="136">
        <v>23179595885</v>
      </c>
      <c r="P67" s="136">
        <v>3125059356</v>
      </c>
      <c r="Q67" s="136">
        <v>1352583778</v>
      </c>
      <c r="R67" s="132">
        <v>52</v>
      </c>
      <c r="S67" s="136">
        <v>903985236</v>
      </c>
      <c r="T67" s="136"/>
      <c r="U67" s="132">
        <v>0</v>
      </c>
    </row>
    <row r="68" spans="1:21" s="44" customFormat="1" ht="21">
      <c r="A68" s="77">
        <v>68547</v>
      </c>
      <c r="B68" s="74" t="s">
        <v>59</v>
      </c>
      <c r="C68" s="79"/>
      <c r="D68" s="79"/>
      <c r="E68" s="79"/>
      <c r="F68" s="73">
        <f t="shared" si="0"/>
        <v>0</v>
      </c>
      <c r="G68" s="152"/>
      <c r="H68" s="152"/>
      <c r="I68" s="79"/>
      <c r="J68" s="79">
        <f t="shared" si="3"/>
        <v>0</v>
      </c>
      <c r="K68" s="79">
        <f t="shared" si="2"/>
        <v>0</v>
      </c>
      <c r="N68" s="133">
        <v>41001</v>
      </c>
      <c r="O68" s="136">
        <v>7103192123</v>
      </c>
      <c r="P68" s="136">
        <v>1159530261</v>
      </c>
      <c r="Q68" s="136">
        <v>502062223</v>
      </c>
      <c r="R68" s="132">
        <v>41001</v>
      </c>
      <c r="S68" s="136">
        <v>0</v>
      </c>
      <c r="T68" s="136"/>
      <c r="U68" s="132">
        <v>263161088</v>
      </c>
    </row>
    <row r="69" spans="1:21" s="44" customFormat="1" ht="21">
      <c r="A69" s="77">
        <v>41551</v>
      </c>
      <c r="B69" s="74" t="s">
        <v>56</v>
      </c>
      <c r="C69" s="79"/>
      <c r="D69" s="79"/>
      <c r="E69" s="79"/>
      <c r="F69" s="73">
        <f t="shared" si="0"/>
        <v>0</v>
      </c>
      <c r="G69" s="152"/>
      <c r="H69" s="152"/>
      <c r="I69" s="79"/>
      <c r="J69" s="79">
        <f t="shared" si="3"/>
        <v>0</v>
      </c>
      <c r="K69" s="79">
        <f t="shared" si="2"/>
        <v>0</v>
      </c>
      <c r="N69" s="133">
        <v>54</v>
      </c>
      <c r="O69" s="136">
        <v>18254171842</v>
      </c>
      <c r="P69" s="136">
        <v>2230279412</v>
      </c>
      <c r="Q69" s="136">
        <v>965367178</v>
      </c>
      <c r="R69" s="132">
        <v>54</v>
      </c>
      <c r="S69" s="136">
        <v>1145158383</v>
      </c>
      <c r="T69" s="136"/>
      <c r="U69" s="132">
        <v>0</v>
      </c>
    </row>
    <row r="70" spans="1:21" s="44" customFormat="1" ht="21">
      <c r="A70" s="77">
        <v>5631</v>
      </c>
      <c r="B70" s="74" t="s">
        <v>121</v>
      </c>
      <c r="C70" s="79"/>
      <c r="D70" s="79"/>
      <c r="E70" s="79"/>
      <c r="F70" s="73">
        <f t="shared" si="0"/>
        <v>0</v>
      </c>
      <c r="G70" s="152"/>
      <c r="H70" s="152"/>
      <c r="I70" s="79"/>
      <c r="J70" s="79">
        <f t="shared" si="3"/>
        <v>0</v>
      </c>
      <c r="K70" s="79">
        <f t="shared" si="2"/>
        <v>0</v>
      </c>
      <c r="N70" s="133">
        <v>76520</v>
      </c>
      <c r="O70" s="136">
        <v>4348728106</v>
      </c>
      <c r="P70" s="136">
        <v>607371439</v>
      </c>
      <c r="Q70" s="136">
        <v>262819638</v>
      </c>
      <c r="R70" s="132">
        <v>76520</v>
      </c>
      <c r="S70" s="136">
        <v>0</v>
      </c>
      <c r="T70" s="136"/>
      <c r="U70" s="132">
        <v>194320016</v>
      </c>
    </row>
    <row r="71" spans="1:21" s="45" customFormat="1" ht="21">
      <c r="A71" s="77">
        <v>85001</v>
      </c>
      <c r="B71" s="76" t="s">
        <v>60</v>
      </c>
      <c r="C71" s="79"/>
      <c r="D71" s="79"/>
      <c r="E71" s="79"/>
      <c r="F71" s="73">
        <f t="shared" si="0"/>
        <v>0</v>
      </c>
      <c r="G71" s="152"/>
      <c r="H71" s="152"/>
      <c r="I71" s="79"/>
      <c r="J71" s="79">
        <f t="shared" si="3"/>
        <v>0</v>
      </c>
      <c r="K71" s="79">
        <f t="shared" si="2"/>
        <v>0</v>
      </c>
      <c r="N71" s="133">
        <v>52001</v>
      </c>
      <c r="O71" s="136">
        <v>8470336134</v>
      </c>
      <c r="P71" s="136">
        <v>1136935969</v>
      </c>
      <c r="Q71" s="136">
        <v>493381435</v>
      </c>
      <c r="R71" s="132">
        <v>52001</v>
      </c>
      <c r="S71" s="136">
        <v>0</v>
      </c>
      <c r="T71" s="136"/>
      <c r="U71" s="132">
        <v>287292630</v>
      </c>
    </row>
    <row r="72" spans="1:21" s="44" customFormat="1" ht="21">
      <c r="A72" s="77">
        <v>25899</v>
      </c>
      <c r="B72" s="74" t="s">
        <v>95</v>
      </c>
      <c r="C72" s="79"/>
      <c r="D72" s="79"/>
      <c r="E72" s="79"/>
      <c r="F72" s="73">
        <f t="shared" si="0"/>
        <v>0</v>
      </c>
      <c r="G72" s="152"/>
      <c r="H72" s="152"/>
      <c r="I72" s="79"/>
      <c r="J72" s="79">
        <f t="shared" si="3"/>
        <v>0</v>
      </c>
      <c r="K72" s="79">
        <f t="shared" si="2"/>
        <v>0</v>
      </c>
      <c r="N72" s="133">
        <v>66001</v>
      </c>
      <c r="O72" s="136">
        <v>8566191324</v>
      </c>
      <c r="P72" s="136">
        <v>1138064950</v>
      </c>
      <c r="Q72" s="136">
        <v>491635193</v>
      </c>
      <c r="R72" s="132">
        <v>66001</v>
      </c>
      <c r="S72" s="136">
        <v>0</v>
      </c>
      <c r="T72" s="136"/>
      <c r="U72" s="132">
        <v>348299345</v>
      </c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3">
        <v>68547</v>
      </c>
      <c r="O73" s="136">
        <v>2902775100</v>
      </c>
      <c r="P73" s="136">
        <v>386022622</v>
      </c>
      <c r="Q73" s="136">
        <v>167389948</v>
      </c>
      <c r="R73" s="132">
        <v>68547</v>
      </c>
      <c r="S73" s="136">
        <v>0</v>
      </c>
      <c r="T73" s="136"/>
      <c r="U73" s="132">
        <v>125619802</v>
      </c>
    </row>
    <row r="74" spans="1:21" s="40" customFormat="1" ht="30.75" customHeight="1" thickBot="1">
      <c r="A74" s="70"/>
      <c r="B74" s="144" t="s">
        <v>24</v>
      </c>
      <c r="C74" s="138">
        <f>SUM(C11:C73)</f>
        <v>0</v>
      </c>
      <c r="D74" s="138">
        <f aca="true" t="shared" si="4" ref="D74:K74">SUM(D11:D73)</f>
        <v>0</v>
      </c>
      <c r="E74" s="138">
        <f t="shared" si="4"/>
        <v>0</v>
      </c>
      <c r="F74" s="138">
        <f t="shared" si="4"/>
        <v>0</v>
      </c>
      <c r="G74" s="139">
        <f t="shared" si="4"/>
        <v>1445717970</v>
      </c>
      <c r="H74" s="139">
        <f t="shared" si="4"/>
        <v>1307256937</v>
      </c>
      <c r="I74" s="139">
        <f t="shared" si="4"/>
        <v>0</v>
      </c>
      <c r="J74" s="139">
        <f t="shared" si="4"/>
        <v>0</v>
      </c>
      <c r="K74" s="139" t="e">
        <f t="shared" si="4"/>
        <v>#REF!</v>
      </c>
      <c r="N74" s="133">
        <v>41551</v>
      </c>
      <c r="O74" s="136">
        <v>2696456566</v>
      </c>
      <c r="P74" s="136">
        <v>377455723</v>
      </c>
      <c r="Q74" s="136">
        <v>163321671</v>
      </c>
      <c r="R74" s="132">
        <v>41551</v>
      </c>
      <c r="S74" s="136">
        <v>0</v>
      </c>
      <c r="T74" s="136"/>
      <c r="U74" s="132">
        <v>189519611</v>
      </c>
    </row>
    <row r="75" spans="1:21" ht="21">
      <c r="A75" s="23"/>
      <c r="N75" s="133">
        <v>19001</v>
      </c>
      <c r="O75" s="136">
        <v>5508628939</v>
      </c>
      <c r="P75" s="136">
        <v>698641491</v>
      </c>
      <c r="Q75" s="136">
        <v>301893327</v>
      </c>
      <c r="R75" s="132">
        <v>19001</v>
      </c>
      <c r="S75" s="136">
        <v>0</v>
      </c>
      <c r="T75" s="136"/>
      <c r="U75" s="132">
        <v>215528857</v>
      </c>
    </row>
    <row r="76" spans="1:21" ht="21">
      <c r="A76" s="71"/>
      <c r="I76" s="145"/>
      <c r="N76" s="133">
        <v>86</v>
      </c>
      <c r="O76" s="136">
        <v>9572415538</v>
      </c>
      <c r="P76" s="136">
        <v>1256978525</v>
      </c>
      <c r="Q76" s="136">
        <v>538348619</v>
      </c>
      <c r="R76" s="132">
        <v>86</v>
      </c>
      <c r="S76" s="136">
        <v>74914274</v>
      </c>
      <c r="T76" s="136"/>
      <c r="U76" s="132">
        <v>0</v>
      </c>
    </row>
    <row r="77" spans="1:21" ht="21">
      <c r="A77" s="23"/>
      <c r="N77" s="135">
        <v>27001</v>
      </c>
      <c r="O77" s="136">
        <v>4874764592</v>
      </c>
      <c r="P77" s="136">
        <v>650360447</v>
      </c>
      <c r="Q77" s="136">
        <v>281550242</v>
      </c>
      <c r="R77" s="132">
        <v>27001</v>
      </c>
      <c r="S77" s="136">
        <v>0</v>
      </c>
      <c r="T77" s="136"/>
      <c r="U77" s="132">
        <v>400684044</v>
      </c>
    </row>
    <row r="78" spans="1:21" ht="21">
      <c r="A78" s="23"/>
      <c r="N78" s="133">
        <v>63</v>
      </c>
      <c r="O78" s="136">
        <v>5873519449</v>
      </c>
      <c r="P78" s="136">
        <v>790868517</v>
      </c>
      <c r="Q78" s="136">
        <v>342001682</v>
      </c>
      <c r="R78" s="132">
        <v>63</v>
      </c>
      <c r="S78" s="136">
        <v>147848727</v>
      </c>
      <c r="T78" s="136"/>
      <c r="U78" s="132">
        <v>0</v>
      </c>
    </row>
    <row r="79" spans="1:21" ht="21">
      <c r="A79" s="23"/>
      <c r="N79" s="133">
        <v>44001</v>
      </c>
      <c r="O79" s="136">
        <v>5593580484</v>
      </c>
      <c r="P79" s="136">
        <v>506415038</v>
      </c>
      <c r="Q79" s="136">
        <v>216425994</v>
      </c>
      <c r="R79" s="132">
        <v>44001</v>
      </c>
      <c r="S79" s="136">
        <v>0</v>
      </c>
      <c r="T79" s="136"/>
      <c r="U79" s="132">
        <v>312035167</v>
      </c>
    </row>
    <row r="80" spans="1:21" ht="21">
      <c r="A80" s="23"/>
      <c r="N80" s="133">
        <v>5615</v>
      </c>
      <c r="O80" s="136">
        <v>1796714736</v>
      </c>
      <c r="P80" s="136">
        <v>250684475</v>
      </c>
      <c r="Q80" s="136">
        <v>108146486</v>
      </c>
      <c r="R80" s="132">
        <v>5615</v>
      </c>
      <c r="S80" s="136">
        <v>0</v>
      </c>
      <c r="T80" s="136"/>
      <c r="U80" s="132">
        <v>106234254</v>
      </c>
    </row>
    <row r="81" spans="1:21" ht="21">
      <c r="A81" s="23"/>
      <c r="N81" s="133">
        <v>66</v>
      </c>
      <c r="O81" s="136">
        <v>6452935831</v>
      </c>
      <c r="P81" s="136">
        <v>830730286</v>
      </c>
      <c r="Q81" s="136">
        <v>358223593</v>
      </c>
      <c r="R81" s="132">
        <v>66</v>
      </c>
      <c r="S81" s="136">
        <v>457663769</v>
      </c>
      <c r="T81" s="136"/>
      <c r="U81" s="132">
        <v>0</v>
      </c>
    </row>
    <row r="82" spans="1:21" ht="21">
      <c r="A82" s="23"/>
      <c r="N82" s="133">
        <v>5631</v>
      </c>
      <c r="O82" s="136">
        <v>660257215</v>
      </c>
      <c r="P82" s="136">
        <v>93093509</v>
      </c>
      <c r="Q82" s="136">
        <v>39660631</v>
      </c>
      <c r="R82" s="132">
        <v>5631</v>
      </c>
      <c r="S82" s="136">
        <v>0</v>
      </c>
      <c r="T82" s="136"/>
      <c r="U82" s="132">
        <v>38802530</v>
      </c>
    </row>
    <row r="83" spans="1:21" ht="21">
      <c r="A83" s="23"/>
      <c r="N83" s="133">
        <v>23660</v>
      </c>
      <c r="O83" s="136">
        <v>2458063510</v>
      </c>
      <c r="P83" s="136">
        <v>364235727</v>
      </c>
      <c r="Q83" s="136">
        <v>158143498</v>
      </c>
      <c r="R83" s="132">
        <v>23660</v>
      </c>
      <c r="S83" s="136">
        <v>0</v>
      </c>
      <c r="T83" s="136"/>
      <c r="U83" s="132">
        <v>188372751</v>
      </c>
    </row>
    <row r="84" spans="1:21" ht="21">
      <c r="A84" s="23"/>
      <c r="N84" s="133">
        <v>88</v>
      </c>
      <c r="O84" s="136">
        <v>1413093254</v>
      </c>
      <c r="P84" s="136">
        <v>157406438</v>
      </c>
      <c r="Q84" s="136">
        <v>67669551</v>
      </c>
      <c r="R84" s="132">
        <v>88</v>
      </c>
      <c r="S84" s="136">
        <v>112733905</v>
      </c>
      <c r="T84" s="136"/>
      <c r="U84" s="132">
        <v>0</v>
      </c>
    </row>
    <row r="85" spans="1:21" ht="21">
      <c r="A85" s="23"/>
      <c r="N85" s="133">
        <v>47001</v>
      </c>
      <c r="O85" s="136">
        <v>9155162295</v>
      </c>
      <c r="P85" s="136">
        <v>1155899344</v>
      </c>
      <c r="Q85" s="136">
        <v>497533369</v>
      </c>
      <c r="R85" s="132">
        <v>47001</v>
      </c>
      <c r="S85" s="136">
        <v>0</v>
      </c>
      <c r="T85" s="136"/>
      <c r="U85" s="132">
        <v>423217950</v>
      </c>
    </row>
    <row r="86" spans="1:21" ht="21">
      <c r="A86" s="23"/>
      <c r="N86" s="133">
        <v>68</v>
      </c>
      <c r="O86" s="136">
        <v>21557076072</v>
      </c>
      <c r="P86" s="136">
        <v>2633475828</v>
      </c>
      <c r="Q86" s="136">
        <v>1133655759</v>
      </c>
      <c r="R86" s="132">
        <v>68</v>
      </c>
      <c r="S86" s="136">
        <v>1285136141</v>
      </c>
      <c r="T86" s="136"/>
      <c r="U86" s="132">
        <v>0</v>
      </c>
    </row>
    <row r="87" spans="1:21" ht="21">
      <c r="A87" s="23"/>
      <c r="N87" s="133">
        <v>70001</v>
      </c>
      <c r="O87" s="136">
        <v>6509193809</v>
      </c>
      <c r="P87" s="136">
        <v>719039533</v>
      </c>
      <c r="Q87" s="136">
        <v>326668943</v>
      </c>
      <c r="R87" s="132">
        <v>70001</v>
      </c>
      <c r="S87" s="136">
        <v>0</v>
      </c>
      <c r="T87" s="136"/>
      <c r="U87" s="132">
        <v>369692627</v>
      </c>
    </row>
    <row r="88" spans="1:21" ht="21">
      <c r="A88" s="23"/>
      <c r="N88" s="133">
        <v>25754</v>
      </c>
      <c r="O88" s="136">
        <v>8070614679</v>
      </c>
      <c r="P88" s="136">
        <v>653822525</v>
      </c>
      <c r="Q88" s="136">
        <v>281642008</v>
      </c>
      <c r="R88" s="132">
        <v>25754</v>
      </c>
      <c r="S88" s="136">
        <v>0</v>
      </c>
      <c r="T88" s="136"/>
      <c r="U88" s="132">
        <v>220538110</v>
      </c>
    </row>
    <row r="89" spans="1:21" ht="21">
      <c r="A89" s="23"/>
      <c r="N89" s="133">
        <v>15759</v>
      </c>
      <c r="O89" s="136">
        <v>2286079317</v>
      </c>
      <c r="P89" s="136">
        <v>313817349</v>
      </c>
      <c r="Q89" s="136">
        <v>135174377</v>
      </c>
      <c r="R89" s="132">
        <v>15759</v>
      </c>
      <c r="S89" s="136">
        <v>0</v>
      </c>
      <c r="T89" s="136"/>
      <c r="U89" s="132">
        <v>87781688</v>
      </c>
    </row>
    <row r="90" spans="1:21" ht="21">
      <c r="A90" s="23"/>
      <c r="N90" s="133">
        <v>8758</v>
      </c>
      <c r="O90" s="136">
        <v>7027211297</v>
      </c>
      <c r="P90" s="136">
        <v>586809386</v>
      </c>
      <c r="Q90" s="136">
        <v>253965700</v>
      </c>
      <c r="R90" s="132">
        <v>8758</v>
      </c>
      <c r="S90" s="136">
        <v>0</v>
      </c>
      <c r="T90" s="136"/>
      <c r="U90" s="132">
        <v>218426490</v>
      </c>
    </row>
    <row r="91" spans="1:21" ht="21">
      <c r="A91" s="23"/>
      <c r="N91" s="133">
        <v>70</v>
      </c>
      <c r="O91" s="136">
        <v>17721894414</v>
      </c>
      <c r="P91" s="136">
        <v>2372533166</v>
      </c>
      <c r="Q91" s="136">
        <v>1024957131</v>
      </c>
      <c r="R91" s="132">
        <v>70</v>
      </c>
      <c r="S91" s="136">
        <v>216354499</v>
      </c>
      <c r="T91" s="136"/>
      <c r="U91" s="132">
        <v>0</v>
      </c>
    </row>
    <row r="92" spans="1:21" ht="21">
      <c r="A92" s="23"/>
      <c r="N92" s="133">
        <v>73</v>
      </c>
      <c r="O92" s="136">
        <v>20904116377</v>
      </c>
      <c r="P92" s="136">
        <v>2781629896</v>
      </c>
      <c r="Q92" s="136">
        <v>1196811088</v>
      </c>
      <c r="R92" s="132">
        <v>73</v>
      </c>
      <c r="S92" s="136">
        <v>1974111856</v>
      </c>
      <c r="T92" s="136"/>
      <c r="U92" s="132">
        <v>0</v>
      </c>
    </row>
    <row r="93" spans="1:21" ht="21">
      <c r="A93" s="23"/>
      <c r="N93" s="133">
        <v>76834</v>
      </c>
      <c r="O93" s="136">
        <v>3258088238</v>
      </c>
      <c r="P93" s="136">
        <v>390091815</v>
      </c>
      <c r="Q93" s="136">
        <v>176334764</v>
      </c>
      <c r="R93" s="132">
        <v>76834</v>
      </c>
      <c r="S93" s="136">
        <v>0</v>
      </c>
      <c r="T93" s="136"/>
      <c r="U93" s="132">
        <v>148382209</v>
      </c>
    </row>
    <row r="94" spans="1:21" ht="21">
      <c r="A94" s="23"/>
      <c r="N94" s="133">
        <v>52835</v>
      </c>
      <c r="O94" s="136">
        <v>5301876275</v>
      </c>
      <c r="P94" s="136">
        <v>598231439</v>
      </c>
      <c r="Q94" s="136">
        <v>256703309</v>
      </c>
      <c r="R94" s="132">
        <v>52835</v>
      </c>
      <c r="S94" s="136">
        <v>0</v>
      </c>
      <c r="T94" s="136"/>
      <c r="U94" s="132">
        <v>346949369</v>
      </c>
    </row>
    <row r="95" spans="1:21" ht="21">
      <c r="A95" s="23"/>
      <c r="N95" s="133">
        <v>15001</v>
      </c>
      <c r="O95" s="136">
        <v>3291805287</v>
      </c>
      <c r="P95" s="136">
        <v>387953928</v>
      </c>
      <c r="Q95" s="136">
        <v>167821595</v>
      </c>
      <c r="R95" s="132">
        <v>15001</v>
      </c>
      <c r="S95" s="136">
        <v>0</v>
      </c>
      <c r="T95" s="136"/>
      <c r="U95" s="132">
        <v>96193544</v>
      </c>
    </row>
    <row r="96" spans="1:21" ht="21">
      <c r="A96" s="23"/>
      <c r="N96" s="133">
        <v>5837</v>
      </c>
      <c r="O96" s="136">
        <v>4057386988</v>
      </c>
      <c r="P96" s="136">
        <v>483459089</v>
      </c>
      <c r="Q96" s="136">
        <v>200538718</v>
      </c>
      <c r="R96" s="132">
        <v>5837</v>
      </c>
      <c r="S96" s="136">
        <v>0</v>
      </c>
      <c r="T96" s="136"/>
      <c r="U96" s="132">
        <v>324048335</v>
      </c>
    </row>
    <row r="97" spans="1:21" ht="21">
      <c r="A97" s="23"/>
      <c r="N97" s="133">
        <v>44847</v>
      </c>
      <c r="O97" s="136">
        <v>3329823600</v>
      </c>
      <c r="P97" s="136">
        <v>115137873</v>
      </c>
      <c r="Q97" s="136">
        <v>48764916</v>
      </c>
      <c r="R97" s="132">
        <v>44847</v>
      </c>
      <c r="S97" s="136">
        <v>0</v>
      </c>
      <c r="T97" s="136"/>
      <c r="U97" s="132">
        <v>263533063</v>
      </c>
    </row>
    <row r="98" spans="1:21" ht="21">
      <c r="A98" s="23"/>
      <c r="N98" s="133">
        <v>76</v>
      </c>
      <c r="O98" s="136">
        <v>21000974936</v>
      </c>
      <c r="P98" s="136">
        <v>2529903976</v>
      </c>
      <c r="Q98" s="136">
        <v>1087738805</v>
      </c>
      <c r="R98" s="132">
        <v>76</v>
      </c>
      <c r="S98" s="136">
        <v>3106482929</v>
      </c>
      <c r="T98" s="136"/>
      <c r="U98" s="132">
        <v>0</v>
      </c>
    </row>
    <row r="99" spans="1:21" ht="21">
      <c r="A99" s="23"/>
      <c r="N99" s="133">
        <v>20001</v>
      </c>
      <c r="O99" s="136">
        <v>7532702104</v>
      </c>
      <c r="P99" s="136">
        <v>1010556224</v>
      </c>
      <c r="Q99" s="136">
        <v>437512640</v>
      </c>
      <c r="R99" s="132">
        <v>20001</v>
      </c>
      <c r="S99" s="136">
        <v>0</v>
      </c>
      <c r="T99" s="136"/>
      <c r="U99" s="132">
        <v>406327586</v>
      </c>
    </row>
    <row r="100" spans="1:21" ht="21">
      <c r="A100" s="23"/>
      <c r="N100" s="133">
        <v>97</v>
      </c>
      <c r="O100" s="136">
        <v>1632164687</v>
      </c>
      <c r="P100" s="136">
        <v>103250086</v>
      </c>
      <c r="Q100" s="136">
        <v>43772497</v>
      </c>
      <c r="R100" s="132">
        <v>97</v>
      </c>
      <c r="S100" s="136">
        <v>6169722</v>
      </c>
      <c r="T100" s="136"/>
      <c r="U100" s="132">
        <v>0</v>
      </c>
    </row>
    <row r="101" spans="1:21" ht="21">
      <c r="A101" s="23"/>
      <c r="N101" s="133">
        <v>99</v>
      </c>
      <c r="O101" s="136">
        <v>3040738102</v>
      </c>
      <c r="P101" s="136">
        <v>174368815</v>
      </c>
      <c r="Q101" s="136">
        <v>73653989</v>
      </c>
      <c r="R101" s="132">
        <v>99</v>
      </c>
      <c r="S101" s="136">
        <v>18910661</v>
      </c>
      <c r="T101" s="136"/>
      <c r="U101" s="132">
        <v>0</v>
      </c>
    </row>
    <row r="102" spans="1:21" ht="21">
      <c r="A102" s="23"/>
      <c r="N102" s="133">
        <v>50001</v>
      </c>
      <c r="O102" s="136">
        <v>8893828142</v>
      </c>
      <c r="P102" s="136">
        <v>1112300519</v>
      </c>
      <c r="Q102" s="136">
        <v>481613898</v>
      </c>
      <c r="R102" s="132">
        <v>50001</v>
      </c>
      <c r="S102" s="136">
        <v>0</v>
      </c>
      <c r="T102" s="136"/>
      <c r="U102" s="132">
        <v>329479025</v>
      </c>
    </row>
    <row r="103" spans="1:21" ht="21">
      <c r="A103" s="23"/>
      <c r="N103" s="133">
        <v>85001</v>
      </c>
      <c r="O103" s="136">
        <v>3219298423</v>
      </c>
      <c r="P103" s="136">
        <v>473605744</v>
      </c>
      <c r="Q103" s="136">
        <v>195011982</v>
      </c>
      <c r="R103" s="132">
        <v>85001</v>
      </c>
      <c r="S103" s="136">
        <v>0</v>
      </c>
      <c r="T103" s="136"/>
      <c r="U103" s="132">
        <v>148479118</v>
      </c>
    </row>
    <row r="104" spans="1:21" ht="21">
      <c r="A104" s="23"/>
      <c r="N104" s="133">
        <v>25899</v>
      </c>
      <c r="O104" s="136">
        <v>1699415042</v>
      </c>
      <c r="P104" s="136">
        <v>228680136</v>
      </c>
      <c r="Q104" s="136">
        <v>98674682</v>
      </c>
      <c r="R104" s="132">
        <v>25899</v>
      </c>
      <c r="S104" s="136">
        <v>0</v>
      </c>
      <c r="T104" s="136"/>
      <c r="U104" s="132">
        <v>99440440</v>
      </c>
    </row>
    <row r="105" ht="18">
      <c r="U105" s="146"/>
    </row>
  </sheetData>
  <sheetProtection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038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189" t="s">
        <v>64</v>
      </c>
      <c r="B4" s="189"/>
      <c r="C4" s="189"/>
      <c r="D4" s="189"/>
      <c r="E4" s="189"/>
      <c r="F4" s="189"/>
    </row>
    <row r="5" spans="1:5" ht="15.75">
      <c r="A5" s="1" t="s">
        <v>1107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2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2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2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2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2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2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2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2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2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2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2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2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2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2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2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2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2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2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2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2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2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2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2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2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2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2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2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2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2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2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2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2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2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2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2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2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2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2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2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2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2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2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2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2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2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2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2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2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2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2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2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2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2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2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2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2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2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2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2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2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2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2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2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2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2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2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2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2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2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2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2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2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2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2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2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2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2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2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2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2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2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2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2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2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2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2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2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2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2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2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2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2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2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2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2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2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2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2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2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2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2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2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2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2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2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2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2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2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2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2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2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2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2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2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2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2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2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2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2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2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2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2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2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2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2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2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2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2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2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2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2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2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2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2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2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2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2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2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2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2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2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2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2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2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2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2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2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2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2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2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2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2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2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2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2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2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2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2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2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2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2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2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2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2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2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2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2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2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2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2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2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2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2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2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2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2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2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2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2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2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2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2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2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2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2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2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2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2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2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2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2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2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2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2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2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2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2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2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2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2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2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2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2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2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2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2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2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2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2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2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2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2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2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2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2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2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2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2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2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2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2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2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2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2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2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2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2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2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2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2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2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2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2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2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2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2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2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2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2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2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2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2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2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2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2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2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2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2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2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2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2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2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2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2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2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2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2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2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2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2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2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2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2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2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2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2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2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2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2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2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2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2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2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2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2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2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2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2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2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2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2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2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2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2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2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2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2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2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2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2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2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2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2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2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2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2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2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2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2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2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2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2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2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2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2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2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2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2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2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2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2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2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2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2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2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2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2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2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2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2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2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2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2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2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2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2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2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2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2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2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2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2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2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2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2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2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2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2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2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2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2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2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2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2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2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2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2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2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2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2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2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2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2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2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2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2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2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2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2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2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2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2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2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2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2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2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2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2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2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2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2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2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2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2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2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2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2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2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2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2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2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2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2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2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2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2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2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2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2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2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2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2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2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2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2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2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2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2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2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2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2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2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2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2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2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2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2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2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2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2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2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2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2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2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2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2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2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2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2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2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2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2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2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2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2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2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2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2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2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2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2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2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2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2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2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2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2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2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2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2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2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2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2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2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2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2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2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2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2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2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2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2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2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2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2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2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2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2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2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2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2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2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2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2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2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2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2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2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2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2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2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2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2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2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2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2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2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2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2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2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2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2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2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2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2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2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2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2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2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2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2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2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2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2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2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2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2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2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2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2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2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2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2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2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2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2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2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2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2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2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2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2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2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2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2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2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2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2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2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2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2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2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2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2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2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2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2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2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2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2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2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2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2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2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2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2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2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2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2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2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2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2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2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2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2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2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2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2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2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2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2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2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2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2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2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2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2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2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2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2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2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2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2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2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2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2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2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2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2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2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2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2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2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2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2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2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2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2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2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2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2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2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2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2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2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2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2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2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2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2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2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2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2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2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2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2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2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2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2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2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2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2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2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2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2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2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2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2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2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2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2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2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2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2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2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2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2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2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2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2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2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2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2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2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2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2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2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2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2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2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2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2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2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2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2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2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2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2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2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2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2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2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2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2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2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2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2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2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2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2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2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2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2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2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2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2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2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2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2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2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2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2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2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2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2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2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2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2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2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2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2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2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2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2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2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2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2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2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2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2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2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2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2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2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2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2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2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2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2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2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2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2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2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2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2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2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2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2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2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2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2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2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2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2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2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2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2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2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2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2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2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2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2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2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2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2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2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2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2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2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2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2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2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2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2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2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2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2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2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2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2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2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2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2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2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2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2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2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2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2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2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2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2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2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2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2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2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2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2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2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2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2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2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2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2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2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2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2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2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2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2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2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2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2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2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2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2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2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2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2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2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2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2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2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2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2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2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2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2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2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2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2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2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2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2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2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2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2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2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2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2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2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2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2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2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2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2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2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2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2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2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2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2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2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2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2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2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2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2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2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2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2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2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2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2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2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2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2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2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2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2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2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2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2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2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2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2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2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2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2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2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2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2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2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2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2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2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2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2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2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2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2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2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2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2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2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2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2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2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2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2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2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2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2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2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2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2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2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2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2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2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2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2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2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2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2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2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2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2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2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2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2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2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2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2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2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2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2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2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2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2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2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2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2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2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2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2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2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2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2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2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2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2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2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2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2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2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2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2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2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2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2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2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2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2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2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2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2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2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2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2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2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2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2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2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2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2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2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2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2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2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2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2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2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2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2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2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2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2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2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2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2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2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2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2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2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2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2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2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2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2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2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2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2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2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2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2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2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2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2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2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2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2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2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2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2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2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2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2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2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2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2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2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2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2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2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2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2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2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2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2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2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2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2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2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2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2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2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2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2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2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2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2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2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2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2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2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2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2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2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2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2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2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2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2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2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2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2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2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2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2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2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2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2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2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2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2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2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2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2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2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2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2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2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2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2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2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2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2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2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2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2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2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2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2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2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2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2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2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2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2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2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2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2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2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2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2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2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2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2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2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2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2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89" t="s">
        <v>64</v>
      </c>
      <c r="B4" s="189"/>
      <c r="C4" s="189"/>
      <c r="D4" s="189"/>
      <c r="E4" s="189"/>
      <c r="F4" s="16"/>
      <c r="G4" s="1"/>
    </row>
    <row r="5" spans="1:7" ht="15.75">
      <c r="A5" s="198" t="s">
        <v>1106</v>
      </c>
      <c r="B5" s="198"/>
      <c r="C5" s="198"/>
      <c r="D5" s="198"/>
      <c r="E5" s="19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0</v>
      </c>
      <c r="C10" s="92">
        <f>SUM(C11:C13)</f>
        <v>0</v>
      </c>
      <c r="D10" s="92">
        <f>SUM(D11:D13)</f>
        <v>0</v>
      </c>
      <c r="E10" s="92">
        <f>SUM(E11:E13)</f>
        <v>0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0</v>
      </c>
      <c r="C11" s="93">
        <f>+Distymuniccertf!C74</f>
        <v>0</v>
      </c>
      <c r="D11" s="93"/>
      <c r="E11" s="93">
        <f>+B11+C11</f>
        <v>0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0</v>
      </c>
      <c r="C12" s="116">
        <f>+Distymuniccertf!D74</f>
        <v>0</v>
      </c>
      <c r="D12" s="116"/>
      <c r="E12" s="116">
        <f>SUM(B12:D12)</f>
        <v>0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0</v>
      </c>
      <c r="C13" s="116">
        <f>+Distymuniccertf!E74</f>
        <v>0</v>
      </c>
      <c r="D13" s="116"/>
      <c r="E13" s="116">
        <f>SUM(B13:D13)</f>
        <v>0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13633947006</v>
      </c>
      <c r="C14" s="94">
        <f>+Distymuniccertf!G74+Distymuniccertf!H74</f>
        <v>2752974907</v>
      </c>
      <c r="D14" s="94"/>
      <c r="E14" s="94">
        <f>SUM(B14:D14)</f>
        <v>16386921913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0</v>
      </c>
      <c r="C15" s="94">
        <f>+Distymuniccertf!J74</f>
        <v>0</v>
      </c>
      <c r="D15" s="94"/>
      <c r="E15" s="94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0</v>
      </c>
      <c r="C17" s="96">
        <f>+C10+SUM(C15:C16)</f>
        <v>0</v>
      </c>
      <c r="D17" s="96">
        <f>+D10+SUM(D15:D16)</f>
        <v>0</v>
      </c>
      <c r="E17" s="96">
        <f>+E10+E15+E16+E14</f>
        <v>16386921913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3"/>
      <c r="G20" s="43"/>
    </row>
    <row r="21" spans="3:7" ht="15">
      <c r="C21" s="128"/>
      <c r="E21" s="129"/>
      <c r="F21" s="43"/>
      <c r="G21" s="43"/>
    </row>
    <row r="22" spans="3:7" ht="12.75">
      <c r="C22" s="128"/>
      <c r="F22" s="43"/>
      <c r="G22" s="43"/>
    </row>
    <row r="23" spans="3:7" ht="12.75">
      <c r="C23" s="128"/>
      <c r="F23" s="43"/>
      <c r="G23" s="43"/>
    </row>
    <row r="24" spans="3:7" ht="12.75">
      <c r="C24" s="128"/>
      <c r="F24" s="43"/>
      <c r="G24" s="43"/>
    </row>
    <row r="25" spans="3:7" ht="12.75">
      <c r="C25" s="128"/>
      <c r="F25" s="43"/>
      <c r="G25" s="43"/>
    </row>
    <row r="26" spans="3:7" ht="12.75">
      <c r="C26" s="128"/>
      <c r="F26" s="43"/>
      <c r="G26" s="43"/>
    </row>
    <row r="27" spans="3:7" ht="12.75">
      <c r="C27" s="128"/>
      <c r="F27" s="43"/>
      <c r="G27" s="43"/>
    </row>
    <row r="28" spans="3:7" ht="12.75">
      <c r="C28" s="128"/>
      <c r="F28" s="43"/>
      <c r="G28" s="43"/>
    </row>
    <row r="29" spans="3:7" ht="12.75">
      <c r="C29" s="128"/>
      <c r="F29" s="43"/>
      <c r="G29" s="43"/>
    </row>
    <row r="30" spans="3:7" ht="12.75">
      <c r="C30" s="128"/>
      <c r="F30" s="43"/>
      <c r="G30" s="43"/>
    </row>
    <row r="31" spans="3:7" ht="12.75">
      <c r="C31" s="128"/>
      <c r="F31" s="43"/>
      <c r="G31" s="43"/>
    </row>
    <row r="32" spans="3:7" ht="12.75">
      <c r="C32" s="128"/>
      <c r="F32" s="43"/>
      <c r="G32" s="43"/>
    </row>
    <row r="33" spans="3:7" ht="12.75">
      <c r="C33" s="128"/>
      <c r="F33" s="43"/>
      <c r="G33" s="43"/>
    </row>
    <row r="34" spans="3:7" ht="12.75">
      <c r="C34" s="128"/>
      <c r="F34" s="43"/>
      <c r="G34" s="43"/>
    </row>
    <row r="35" spans="3:7" ht="12.75">
      <c r="C35" s="128"/>
      <c r="F35" s="43"/>
      <c r="G35" s="43"/>
    </row>
    <row r="36" spans="3:7" ht="12.75">
      <c r="C36" s="128"/>
      <c r="F36" s="43"/>
      <c r="G36" s="43"/>
    </row>
    <row r="37" spans="3:7" ht="12.75">
      <c r="C37" s="128"/>
      <c r="F37" s="43"/>
      <c r="G37" s="43"/>
    </row>
    <row r="38" spans="3:7" ht="12.75">
      <c r="C38" s="128"/>
      <c r="F38" s="43"/>
      <c r="G38" s="43"/>
    </row>
    <row r="39" spans="3:7" ht="12.75">
      <c r="C39" s="128"/>
      <c r="F39" s="43"/>
      <c r="G39" s="43"/>
    </row>
    <row r="40" spans="3:7" ht="12.75">
      <c r="C40" s="128"/>
      <c r="F40" s="43"/>
      <c r="G40" s="43"/>
    </row>
    <row r="41" spans="3:7" ht="12.75">
      <c r="C41" s="128"/>
      <c r="F41" s="43"/>
      <c r="G41" s="43"/>
    </row>
    <row r="42" spans="3:7" ht="12.75">
      <c r="C42" s="128"/>
      <c r="F42" s="43"/>
      <c r="G42" s="43"/>
    </row>
    <row r="43" spans="3:7" ht="12.75">
      <c r="C43" s="128"/>
      <c r="F43" s="43"/>
      <c r="G43" s="43"/>
    </row>
    <row r="44" spans="3:7" ht="12.75">
      <c r="C44" s="128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2012-10-29T20:05:53Z</dcterms:modified>
  <cp:category/>
  <cp:version/>
  <cp:contentType/>
  <cp:contentStatus/>
</cp:coreProperties>
</file>