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activeTab="0"/>
  </bookViews>
  <sheets>
    <sheet name="detalle ingresos" sheetId="1" r:id="rId1"/>
    <sheet name="Hoja2" sheetId="2" r:id="rId2"/>
    <sheet name="Hoja3" sheetId="3" r:id="rId3"/>
  </sheets>
  <definedNames>
    <definedName name="_xlnm._FilterDatabase" localSheetId="0" hidden="1">'detalle ingresos'!$B$2:$BM$86</definedName>
    <definedName name="_xlnm.Print_Area" localSheetId="0">'detalle ingresos'!$A$1:$BH$83</definedName>
    <definedName name="_xlnm.Print_Titles" localSheetId="0">'detalle ingresos'!$B:$I</definedName>
  </definedNames>
  <calcPr fullCalcOnLoad="1"/>
</workbook>
</file>

<file path=xl/sharedStrings.xml><?xml version="1.0" encoding="utf-8"?>
<sst xmlns="http://schemas.openxmlformats.org/spreadsheetml/2006/main" count="131" uniqueCount="105">
  <si>
    <t>AMAZONAS</t>
  </si>
  <si>
    <t>ANTIOQUIA</t>
  </si>
  <si>
    <t>ARAUCA</t>
  </si>
  <si>
    <t>ARMENIA</t>
  </si>
  <si>
    <t>ATLÁNTICO</t>
  </si>
  <si>
    <t>BARRANCABER</t>
  </si>
  <si>
    <t>BARRANQUILLA</t>
  </si>
  <si>
    <t>BELLO</t>
  </si>
  <si>
    <t>BOGOTA</t>
  </si>
  <si>
    <t>BOLÍVAR</t>
  </si>
  <si>
    <t>BOYACÁ</t>
  </si>
  <si>
    <t>BUCARAMANGA</t>
  </si>
  <si>
    <t>BUENAVENTURA</t>
  </si>
  <si>
    <t>BUGA</t>
  </si>
  <si>
    <t>CALDAS</t>
  </si>
  <si>
    <t>CALI</t>
  </si>
  <si>
    <t>CAQUETÁ</t>
  </si>
  <si>
    <t>CARTAGENA</t>
  </si>
  <si>
    <t>CARTAGO</t>
  </si>
  <si>
    <t>CASANARE</t>
  </si>
  <si>
    <t>CAUCA</t>
  </si>
  <si>
    <t>CESAR</t>
  </si>
  <si>
    <t xml:space="preserve">CIÉNAGA </t>
  </si>
  <si>
    <t xml:space="preserve">CÓRDOBA </t>
  </si>
  <si>
    <t>CÚCUTA</t>
  </si>
  <si>
    <t>CUNDINAMARCA</t>
  </si>
  <si>
    <t>CHOCO</t>
  </si>
  <si>
    <t>DOSQUEBRADAS</t>
  </si>
  <si>
    <t>DUITAMA</t>
  </si>
  <si>
    <t>ENVIGADO</t>
  </si>
  <si>
    <t>FLORENCIA</t>
  </si>
  <si>
    <t>FLORIDABLANCA</t>
  </si>
  <si>
    <t>FUSAGASUGA</t>
  </si>
  <si>
    <t>GIRARDOT</t>
  </si>
  <si>
    <t>GIRÓN</t>
  </si>
  <si>
    <t>GUAINÍA</t>
  </si>
  <si>
    <t>GUAJIRA</t>
  </si>
  <si>
    <t>GUAVIARE</t>
  </si>
  <si>
    <t>HUILA</t>
  </si>
  <si>
    <t>IBAGUÉ</t>
  </si>
  <si>
    <t>ITAGUÍ</t>
  </si>
  <si>
    <t>LORICA</t>
  </si>
  <si>
    <t>MAGANGUÉ</t>
  </si>
  <si>
    <t>MAGDALENA</t>
  </si>
  <si>
    <t>MAICAO</t>
  </si>
  <si>
    <t>MANIZALES</t>
  </si>
  <si>
    <t>MEDELLÍN</t>
  </si>
  <si>
    <t>META</t>
  </si>
  <si>
    <t>MONTERÍA</t>
  </si>
  <si>
    <t>NARIÑO</t>
  </si>
  <si>
    <t>NORTE DE SANTANDER</t>
  </si>
  <si>
    <t>NEIVA</t>
  </si>
  <si>
    <t>PALMIRA</t>
  </si>
  <si>
    <t>PASTO</t>
  </si>
  <si>
    <t>PEREIRA</t>
  </si>
  <si>
    <t>POPAYÁN</t>
  </si>
  <si>
    <t>PUTUMAYO</t>
  </si>
  <si>
    <t>QUINDÍO</t>
  </si>
  <si>
    <t>RISARALDA</t>
  </si>
  <si>
    <t>SAHAGÚN</t>
  </si>
  <si>
    <t>SAN ANDRÉS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</si>
  <si>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</si>
  <si>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</si>
  <si>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</si>
  <si>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</si>
  <si>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</si>
  <si>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</si>
  <si>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</si>
  <si>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</si>
  <si>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TULÚA</t>
  </si>
  <si>
    <t>TUMACO</t>
  </si>
  <si>
    <t>TUNJA</t>
  </si>
  <si>
    <t>TURBO</t>
  </si>
  <si>
    <t xml:space="preserve">VALLE </t>
  </si>
  <si>
    <t>VALLEDUPAR</t>
  </si>
  <si>
    <t>VAUPÉS</t>
  </si>
  <si>
    <t>VICHADA</t>
  </si>
  <si>
    <t>VILLAVICENCIO</t>
  </si>
  <si>
    <t>ENTE TERRITORIAL</t>
  </si>
  <si>
    <t xml:space="preserve">Total Sueldo Basico </t>
  </si>
  <si>
    <t>Total Salario</t>
  </si>
  <si>
    <t>Total Devengado</t>
  </si>
  <si>
    <t>No de docentes reportados en la nómina</t>
  </si>
  <si>
    <t>TOTAL</t>
  </si>
  <si>
    <t>No</t>
  </si>
  <si>
    <t>TOTAL DE SALARIO</t>
  </si>
  <si>
    <t>TOTAL DEL SALARIO DEVENGADO</t>
  </si>
  <si>
    <t>PLANTA MEN</t>
  </si>
  <si>
    <t>PROMEDIO DE SALARIO BD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</si>
  <si>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</si>
  <si>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</si>
  <si>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</si>
  <si>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</si>
  <si>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</si>
  <si>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</si>
  <si>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</si>
  <si>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</si>
  <si>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</si>
  <si>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</si>
  <si>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</si>
  <si>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</si>
  <si>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</si>
  <si>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</t>
  </si>
  <si>
    <t>QUIBDÓ</t>
  </si>
  <si>
    <t>URIBIA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</si>
</sst>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40A]\ #,##0"/>
    <numFmt numFmtId="173" formatCode="0.0%"/>
    <numFmt numFmtId="174" formatCode="0.000%"/>
    <numFmt numFmtId="175" formatCode="0.0000%"/>
    <numFmt numFmtId="176" formatCode="_ * #,##0.0000_ ;_ * \-#,##0.0000_ ;_ * &quot;-&quot;????_ ;_ @_ "/>
    <numFmt numFmtId="177" formatCode="_-* #,##0.0\ _€_-;\-* #,##0.0\ _€_-;_-* &quot;-&quot;??\ _€_-;_-@_-"/>
    <numFmt numFmtId="178" formatCode="_-* #,##0\ _€_-;\-* #,##0\ _€_-;_-* &quot;-&quot;??\ _€_-;_-@_-"/>
    <numFmt numFmtId="179" formatCode="_ * #,##0.000_ ;_ * \-#,##0.000_ ;_ * &quot;-&quot;???_ ;_ @_ "/>
    <numFmt numFmtId="180" formatCode="_ * #,##0.0_ ;_ * \-#,##0.0_ ;_ * &quot;-&quot;?_ ;_ @_ "/>
    <numFmt numFmtId="181" formatCode="_ * #,##0_ ;_ * \-#,##0_ ;_ * &quot;-&quot;??_ ;_ @_ "/>
    <numFmt numFmtId="182" formatCode="_-* #,##0.000\ _€_-;\-* #,##0.000\ _€_-;_-* &quot;-&quot;??\ _€_-;_-@_-"/>
    <numFmt numFmtId="183" formatCode="_-* #,##0.0000\ _€_-;\-* #,##0.0000\ _€_-;_-* &quot;-&quot;??\ _€_-;_-@_-"/>
  </numFmts>
  <fonts count="9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9"/>
      <color indexed="22"/>
      <name val="Arial"/>
      <family val="2"/>
    </font>
    <font>
      <b/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vertical="center" wrapText="1"/>
    </xf>
    <xf numFmtId="3" fontId="0" fillId="0" borderId="2" xfId="0" applyNumberFormat="1" applyFill="1" applyBorder="1" applyAlignment="1">
      <alignment horizontal="center"/>
    </xf>
    <xf numFmtId="172" fontId="0" fillId="0" borderId="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center"/>
    </xf>
    <xf numFmtId="172" fontId="0" fillId="2" borderId="2" xfId="0" applyNumberFormat="1" applyFill="1" applyBorder="1" applyAlignment="1">
      <alignment horizontal="right"/>
    </xf>
    <xf numFmtId="172" fontId="0" fillId="0" borderId="3" xfId="0" applyNumberFormat="1" applyFill="1" applyBorder="1" applyAlignment="1">
      <alignment horizontal="right"/>
    </xf>
    <xf numFmtId="172" fontId="0" fillId="2" borderId="3" xfId="0" applyNumberFormat="1" applyFill="1" applyBorder="1" applyAlignment="1">
      <alignment horizontal="right"/>
    </xf>
    <xf numFmtId="0" fontId="1" fillId="0" borderId="4" xfId="0" applyFont="1" applyFill="1" applyBorder="1" applyAlignment="1">
      <alignment vertical="center" wrapText="1"/>
    </xf>
    <xf numFmtId="3" fontId="0" fillId="0" borderId="4" xfId="0" applyNumberFormat="1" applyFill="1" applyBorder="1" applyAlignment="1">
      <alignment horizontal="center"/>
    </xf>
    <xf numFmtId="172" fontId="0" fillId="0" borderId="4" xfId="0" applyNumberFormat="1" applyFill="1" applyBorder="1" applyAlignment="1">
      <alignment horizontal="right"/>
    </xf>
    <xf numFmtId="172" fontId="0" fillId="0" borderId="5" xfId="0" applyNumberForma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/>
    </xf>
    <xf numFmtId="178" fontId="0" fillId="0" borderId="0" xfId="15" applyNumberFormat="1" applyFill="1" applyBorder="1" applyAlignment="1">
      <alignment/>
    </xf>
    <xf numFmtId="178" fontId="4" fillId="3" borderId="7" xfId="15" applyNumberFormat="1" applyFon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center" wrapText="1"/>
    </xf>
    <xf numFmtId="171" fontId="0" fillId="0" borderId="0" xfId="15" applyFill="1" applyBorder="1" applyAlignment="1">
      <alignment/>
    </xf>
    <xf numFmtId="178" fontId="0" fillId="0" borderId="0" xfId="15" applyNumberFormat="1" applyFont="1" applyFill="1" applyBorder="1" applyAlignment="1">
      <alignment/>
    </xf>
    <xf numFmtId="178" fontId="4" fillId="3" borderId="8" xfId="15" applyNumberFormat="1" applyFont="1" applyFill="1" applyBorder="1" applyAlignment="1">
      <alignment horizontal="center" vertical="center" wrapText="1"/>
    </xf>
    <xf numFmtId="178" fontId="4" fillId="3" borderId="2" xfId="15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/>
    </xf>
    <xf numFmtId="43" fontId="0" fillId="0" borderId="2" xfId="0" applyNumberFormat="1" applyFill="1" applyBorder="1" applyAlignment="1">
      <alignment/>
    </xf>
    <xf numFmtId="178" fontId="6" fillId="3" borderId="2" xfId="15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0" fontId="0" fillId="0" borderId="0" xfId="19" applyNumberFormat="1" applyFill="1" applyBorder="1" applyAlignment="1">
      <alignment/>
    </xf>
    <xf numFmtId="10" fontId="4" fillId="3" borderId="2" xfId="19" applyNumberFormat="1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172" fontId="1" fillId="0" borderId="2" xfId="0" applyNumberFormat="1" applyFont="1" applyFill="1" applyBorder="1" applyAlignment="1">
      <alignment vertical="center" wrapText="1"/>
    </xf>
    <xf numFmtId="172" fontId="0" fillId="0" borderId="9" xfId="0" applyNumberFormat="1" applyFill="1" applyBorder="1" applyAlignment="1">
      <alignment horizontal="right"/>
    </xf>
    <xf numFmtId="178" fontId="1" fillId="0" borderId="2" xfId="0" applyNumberFormat="1" applyFont="1" applyFill="1" applyBorder="1" applyAlignment="1">
      <alignment vertical="center" wrapText="1"/>
    </xf>
    <xf numFmtId="178" fontId="1" fillId="0" borderId="2" xfId="15" applyNumberFormat="1" applyFont="1" applyFill="1" applyBorder="1" applyAlignment="1">
      <alignment horizontal="right" vertical="center" wrapText="1"/>
    </xf>
    <xf numFmtId="178" fontId="1" fillId="0" borderId="2" xfId="15" applyNumberFormat="1" applyFont="1" applyFill="1" applyBorder="1" applyAlignment="1">
      <alignment horizontal="right" vertical="center" wrapText="1"/>
    </xf>
    <xf numFmtId="178" fontId="6" fillId="3" borderId="9" xfId="15" applyNumberFormat="1" applyFont="1" applyFill="1" applyBorder="1" applyAlignment="1">
      <alignment/>
    </xf>
    <xf numFmtId="178" fontId="4" fillId="3" borderId="10" xfId="15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178" fontId="1" fillId="0" borderId="12" xfId="15" applyNumberFormat="1" applyFont="1" applyFill="1" applyBorder="1" applyAlignment="1">
      <alignment vertical="center" wrapText="1"/>
    </xf>
    <xf numFmtId="178" fontId="1" fillId="0" borderId="12" xfId="15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78" fontId="2" fillId="0" borderId="12" xfId="15" applyNumberFormat="1" applyFont="1" applyFill="1" applyBorder="1" applyAlignment="1">
      <alignment vertical="center" wrapText="1"/>
    </xf>
    <xf numFmtId="178" fontId="6" fillId="3" borderId="12" xfId="15" applyNumberFormat="1" applyFont="1" applyFill="1" applyBorder="1" applyAlignment="1">
      <alignment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78" fontId="6" fillId="3" borderId="15" xfId="15" applyNumberFormat="1" applyFont="1" applyFill="1" applyBorder="1" applyAlignment="1">
      <alignment/>
    </xf>
    <xf numFmtId="178" fontId="6" fillId="3" borderId="7" xfId="15" applyNumberFormat="1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178" fontId="7" fillId="3" borderId="18" xfId="15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78" fontId="4" fillId="3" borderId="19" xfId="15" applyNumberFormat="1" applyFont="1" applyFill="1" applyBorder="1" applyAlignment="1">
      <alignment horizontal="center" vertical="center" wrapText="1"/>
    </xf>
    <xf numFmtId="178" fontId="4" fillId="3" borderId="20" xfId="15" applyNumberFormat="1" applyFont="1" applyFill="1" applyBorder="1" applyAlignment="1">
      <alignment horizontal="center" vertical="center" wrapText="1"/>
    </xf>
    <xf numFmtId="178" fontId="4" fillId="3" borderId="21" xfId="15" applyNumberFormat="1" applyFont="1" applyFill="1" applyBorder="1" applyAlignment="1">
      <alignment horizontal="center" vertical="center" wrapText="1"/>
    </xf>
    <xf numFmtId="178" fontId="4" fillId="3" borderId="8" xfId="15" applyNumberFormat="1" applyFont="1" applyFill="1" applyBorder="1" applyAlignment="1">
      <alignment horizontal="center" vertical="center" wrapText="1"/>
    </xf>
    <xf numFmtId="178" fontId="4" fillId="3" borderId="22" xfId="15" applyNumberFormat="1" applyFont="1" applyFill="1" applyBorder="1" applyAlignment="1">
      <alignment horizontal="center" vertical="center" wrapText="1"/>
    </xf>
    <xf numFmtId="178" fontId="4" fillId="3" borderId="23" xfId="15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9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1.7109375" style="6" bestFit="1" customWidth="1"/>
    <col min="2" max="2" width="8.421875" style="6" bestFit="1" customWidth="1"/>
    <col min="3" max="3" width="19.57421875" style="6" customWidth="1"/>
    <col min="4" max="4" width="13.57421875" style="21" hidden="1" customWidth="1"/>
    <col min="5" max="5" width="18.421875" style="6" hidden="1" customWidth="1"/>
    <col min="6" max="6" width="19.421875" style="6" hidden="1" customWidth="1"/>
    <col min="7" max="7" width="22.28125" style="6" hidden="1" customWidth="1"/>
    <col min="8" max="8" width="17.57421875" style="6" hidden="1" customWidth="1"/>
    <col min="9" max="9" width="19.7109375" style="6" hidden="1" customWidth="1"/>
    <col min="10" max="10" width="17.57421875" style="21" hidden="1" customWidth="1"/>
    <col min="11" max="11" width="24.28125" style="21" hidden="1" customWidth="1"/>
    <col min="12" max="12" width="18.57421875" style="6" bestFit="1" customWidth="1"/>
    <col min="13" max="14" width="16.57421875" style="6" customWidth="1"/>
    <col min="15" max="15" width="17.57421875" style="6" customWidth="1"/>
    <col min="16" max="16" width="18.57421875" style="6" customWidth="1"/>
    <col min="17" max="18" width="16.57421875" style="6" customWidth="1"/>
    <col min="19" max="19" width="17.57421875" style="6" customWidth="1"/>
    <col min="20" max="20" width="18.57421875" style="6" customWidth="1"/>
    <col min="21" max="22" width="16.57421875" style="6" customWidth="1"/>
    <col min="23" max="23" width="17.57421875" style="6" customWidth="1"/>
    <col min="24" max="24" width="18.57421875" style="6" customWidth="1"/>
    <col min="25" max="26" width="16.57421875" style="6" customWidth="1"/>
    <col min="27" max="27" width="17.57421875" style="6" customWidth="1"/>
    <col min="28" max="28" width="18.57421875" style="6" customWidth="1"/>
    <col min="29" max="30" width="16.57421875" style="6" customWidth="1"/>
    <col min="31" max="31" width="17.57421875" style="6" customWidth="1"/>
    <col min="32" max="32" width="18.57421875" style="6" customWidth="1"/>
    <col min="33" max="34" width="16.57421875" style="6" customWidth="1"/>
    <col min="35" max="35" width="17.57421875" style="6" customWidth="1"/>
    <col min="36" max="36" width="18.57421875" style="6" customWidth="1"/>
    <col min="37" max="38" width="16.57421875" style="6" customWidth="1"/>
    <col min="39" max="39" width="17.57421875" style="6" customWidth="1"/>
    <col min="40" max="40" width="18.57421875" style="6" customWidth="1"/>
    <col min="41" max="42" width="16.57421875" style="6" customWidth="1"/>
    <col min="43" max="43" width="17.57421875" style="6" customWidth="1"/>
    <col min="44" max="44" width="18.57421875" style="6" customWidth="1"/>
    <col min="45" max="46" width="16.57421875" style="6" customWidth="1"/>
    <col min="47" max="47" width="17.57421875" style="6" customWidth="1"/>
    <col min="48" max="48" width="18.57421875" style="6" customWidth="1"/>
    <col min="49" max="50" width="16.57421875" style="6" customWidth="1"/>
    <col min="51" max="51" width="17.57421875" style="6" customWidth="1"/>
    <col min="52" max="54" width="18.57421875" style="6" customWidth="1"/>
    <col min="55" max="55" width="19.140625" style="6" customWidth="1"/>
    <col min="56" max="56" width="18.57421875" style="6" bestFit="1" customWidth="1"/>
    <col min="57" max="57" width="16.57421875" style="6" bestFit="1" customWidth="1"/>
    <col min="58" max="59" width="17.57421875" style="6" bestFit="1" customWidth="1"/>
    <col min="60" max="60" width="18.140625" style="6" bestFit="1" customWidth="1"/>
    <col min="61" max="16384" width="21.7109375" style="6" customWidth="1"/>
  </cols>
  <sheetData>
    <row r="1" spans="2:59" ht="13.5" thickBot="1">
      <c r="B1" s="62"/>
      <c r="C1" s="63"/>
      <c r="D1" s="64"/>
      <c r="E1" s="65"/>
      <c r="F1" s="65"/>
      <c r="G1" s="65"/>
      <c r="H1" s="65"/>
      <c r="I1" s="66"/>
      <c r="J1" s="21">
        <v>2008</v>
      </c>
      <c r="K1" s="21">
        <v>2008</v>
      </c>
      <c r="L1" s="67" t="s">
        <v>90</v>
      </c>
      <c r="M1" s="68"/>
      <c r="N1" s="68"/>
      <c r="O1" s="69"/>
      <c r="P1" s="70" t="s">
        <v>91</v>
      </c>
      <c r="Q1" s="71"/>
      <c r="R1" s="71"/>
      <c r="S1" s="72"/>
      <c r="T1" s="70" t="s">
        <v>92</v>
      </c>
      <c r="U1" s="71"/>
      <c r="V1" s="71"/>
      <c r="W1" s="72"/>
      <c r="X1" s="70" t="s">
        <v>93</v>
      </c>
      <c r="Y1" s="71"/>
      <c r="Z1" s="71"/>
      <c r="AA1" s="72"/>
      <c r="AB1" s="70" t="s">
        <v>94</v>
      </c>
      <c r="AC1" s="71"/>
      <c r="AD1" s="71"/>
      <c r="AE1" s="72"/>
      <c r="AF1" s="70" t="s">
        <v>95</v>
      </c>
      <c r="AG1" s="71"/>
      <c r="AH1" s="71"/>
      <c r="AI1" s="72"/>
      <c r="AJ1" s="70" t="s">
        <v>96</v>
      </c>
      <c r="AK1" s="71"/>
      <c r="AL1" s="71"/>
      <c r="AM1" s="72"/>
      <c r="AN1" s="70" t="s">
        <v>97</v>
      </c>
      <c r="AO1" s="71"/>
      <c r="AP1" s="71"/>
      <c r="AQ1" s="72"/>
      <c r="AR1" s="70" t="s">
        <v>98</v>
      </c>
      <c r="AS1" s="71"/>
      <c r="AT1" s="71"/>
      <c r="AU1" s="72"/>
      <c r="AV1" s="70" t="s">
        <v>99</v>
      </c>
      <c r="AW1" s="71"/>
      <c r="AX1" s="71"/>
      <c r="AY1" s="72"/>
      <c r="AZ1" s="70" t="s">
        <v>100</v>
      </c>
      <c r="BA1" s="71"/>
      <c r="BB1" s="71"/>
      <c r="BC1" s="72"/>
      <c r="BD1" s="70" t="s">
        <v>101</v>
      </c>
      <c r="BE1" s="71"/>
      <c r="BF1" s="71"/>
      <c r="BG1" s="72"/>
    </row>
    <row r="2" spans="2:60" s="7" customFormat="1" ht="36" customHeight="1" thickBot="1">
      <c r="B2" s="52" t="s">
        <v>84</v>
      </c>
      <c r="C2" s="53" t="s">
        <v>78</v>
      </c>
      <c r="D2" s="42" t="s">
        <v>87</v>
      </c>
      <c r="E2" s="18" t="s">
        <v>88</v>
      </c>
      <c r="F2" s="18" t="s">
        <v>82</v>
      </c>
      <c r="G2" s="18" t="s">
        <v>79</v>
      </c>
      <c r="H2" s="18" t="s">
        <v>80</v>
      </c>
      <c r="I2" s="19" t="s">
        <v>81</v>
      </c>
      <c r="J2" s="22" t="s">
        <v>85</v>
      </c>
      <c r="K2" s="27" t="s">
        <v>86</v>
      </c>
      <c r="L2" s="34">
        <v>0.08</v>
      </c>
      <c r="M2" s="34">
        <v>0.085</v>
      </c>
      <c r="N2" s="34">
        <v>0.0833</v>
      </c>
      <c r="O2" s="28" t="s">
        <v>83</v>
      </c>
      <c r="P2" s="34">
        <v>0.08</v>
      </c>
      <c r="Q2" s="34">
        <v>0.085</v>
      </c>
      <c r="R2" s="34">
        <v>0.0833</v>
      </c>
      <c r="S2" s="28" t="s">
        <v>83</v>
      </c>
      <c r="T2" s="34">
        <v>0.08</v>
      </c>
      <c r="U2" s="34">
        <v>0.085</v>
      </c>
      <c r="V2" s="34">
        <v>0.0833</v>
      </c>
      <c r="W2" s="28" t="s">
        <v>83</v>
      </c>
      <c r="X2" s="34">
        <v>0.08</v>
      </c>
      <c r="Y2" s="34">
        <v>0.085</v>
      </c>
      <c r="Z2" s="34">
        <v>0.0833</v>
      </c>
      <c r="AA2" s="28" t="s">
        <v>83</v>
      </c>
      <c r="AB2" s="34">
        <v>0.08</v>
      </c>
      <c r="AC2" s="34">
        <v>0.085</v>
      </c>
      <c r="AD2" s="34">
        <v>0.0833</v>
      </c>
      <c r="AE2" s="28" t="s">
        <v>83</v>
      </c>
      <c r="AF2" s="34">
        <v>0.08</v>
      </c>
      <c r="AG2" s="34">
        <v>0.085</v>
      </c>
      <c r="AH2" s="34">
        <v>0.0833</v>
      </c>
      <c r="AI2" s="28" t="s">
        <v>83</v>
      </c>
      <c r="AJ2" s="34">
        <v>0.08</v>
      </c>
      <c r="AK2" s="34">
        <v>0.085</v>
      </c>
      <c r="AL2" s="34">
        <v>0.0833</v>
      </c>
      <c r="AM2" s="28" t="s">
        <v>83</v>
      </c>
      <c r="AN2" s="34">
        <v>0.08</v>
      </c>
      <c r="AO2" s="34">
        <v>0.085</v>
      </c>
      <c r="AP2" s="34">
        <v>0.0833</v>
      </c>
      <c r="AQ2" s="28" t="s">
        <v>83</v>
      </c>
      <c r="AR2" s="34">
        <v>0.08</v>
      </c>
      <c r="AS2" s="34">
        <v>0.085</v>
      </c>
      <c r="AT2" s="34">
        <v>0.0833</v>
      </c>
      <c r="AU2" s="28" t="s">
        <v>83</v>
      </c>
      <c r="AV2" s="34">
        <v>0.08</v>
      </c>
      <c r="AW2" s="34">
        <v>0.085</v>
      </c>
      <c r="AX2" s="34">
        <v>0.0833</v>
      </c>
      <c r="AY2" s="28" t="s">
        <v>83</v>
      </c>
      <c r="AZ2" s="34">
        <v>0.08</v>
      </c>
      <c r="BA2" s="34">
        <v>0.085</v>
      </c>
      <c r="BB2" s="34">
        <v>0.0833</v>
      </c>
      <c r="BC2" s="28" t="s">
        <v>83</v>
      </c>
      <c r="BD2" s="34">
        <v>0.08</v>
      </c>
      <c r="BE2" s="34">
        <v>0.085</v>
      </c>
      <c r="BF2" s="34">
        <v>0.0833</v>
      </c>
      <c r="BG2" s="28" t="s">
        <v>83</v>
      </c>
      <c r="BH2" s="22" t="s">
        <v>83</v>
      </c>
    </row>
    <row r="3" spans="2:62" ht="12.75">
      <c r="B3" s="1">
        <v>1</v>
      </c>
      <c r="C3" s="54" t="s">
        <v>0</v>
      </c>
      <c r="D3" s="43"/>
      <c r="E3" s="14"/>
      <c r="F3" s="15">
        <v>786</v>
      </c>
      <c r="G3" s="16">
        <v>853878526</v>
      </c>
      <c r="H3" s="16">
        <v>944952126</v>
      </c>
      <c r="I3" s="17">
        <v>945280037</v>
      </c>
      <c r="J3" s="21">
        <f aca="true" t="shared" si="0" ref="J3:J34">H3*105.69%</f>
        <v>998719901.9693999</v>
      </c>
      <c r="K3" s="21">
        <f aca="true" t="shared" si="1" ref="K3:K34">I3*105.69%</f>
        <v>999066471.1053</v>
      </c>
      <c r="L3" s="29">
        <f>J3*$L$2</f>
        <v>79897592.15755199</v>
      </c>
      <c r="M3" s="30">
        <f>J3*$M$2</f>
        <v>84891191.667399</v>
      </c>
      <c r="N3" s="30">
        <f>K3*$N$2</f>
        <v>83222237.04307148</v>
      </c>
      <c r="O3" s="31">
        <f>L3+M3+N3</f>
        <v>248011020.86802247</v>
      </c>
      <c r="P3" s="29">
        <f>L3</f>
        <v>79897592.15755199</v>
      </c>
      <c r="Q3" s="30">
        <f>M3</f>
        <v>84891191.667399</v>
      </c>
      <c r="R3" s="30">
        <f>N3</f>
        <v>83222237.04307148</v>
      </c>
      <c r="S3" s="31">
        <f>SUM(P3:R3)</f>
        <v>248011020.86802247</v>
      </c>
      <c r="T3" s="29">
        <f>P3</f>
        <v>79897592.15755199</v>
      </c>
      <c r="U3" s="30">
        <f>Q3</f>
        <v>84891191.667399</v>
      </c>
      <c r="V3" s="30">
        <f>R3</f>
        <v>83222237.04307148</v>
      </c>
      <c r="W3" s="31">
        <f>SUM(T3:V3)</f>
        <v>248011020.86802247</v>
      </c>
      <c r="X3" s="29">
        <f>T3</f>
        <v>79897592.15755199</v>
      </c>
      <c r="Y3" s="30">
        <f>U3</f>
        <v>84891191.667399</v>
      </c>
      <c r="Z3" s="30">
        <f>V3</f>
        <v>83222237.04307148</v>
      </c>
      <c r="AA3" s="31">
        <f>SUM(X3:Z3)</f>
        <v>248011020.86802247</v>
      </c>
      <c r="AB3" s="29">
        <f>X3</f>
        <v>79897592.15755199</v>
      </c>
      <c r="AC3" s="30">
        <f>Y3</f>
        <v>84891191.667399</v>
      </c>
      <c r="AD3" s="30">
        <f>Z3</f>
        <v>83222237.04307148</v>
      </c>
      <c r="AE3" s="31">
        <f>SUM(AB3:AD3)</f>
        <v>248011020.86802247</v>
      </c>
      <c r="AF3" s="29">
        <f>AB3</f>
        <v>79897592.15755199</v>
      </c>
      <c r="AG3" s="30">
        <f>AC3</f>
        <v>84891191.667399</v>
      </c>
      <c r="AH3" s="30">
        <f>AD3</f>
        <v>83222237.04307148</v>
      </c>
      <c r="AI3" s="31">
        <f>SUM(AF3:AH3)</f>
        <v>248011020.86802247</v>
      </c>
      <c r="AJ3" s="29">
        <f>AF3</f>
        <v>79897592.15755199</v>
      </c>
      <c r="AK3" s="30">
        <f>AG3</f>
        <v>84891191.667399</v>
      </c>
      <c r="AL3" s="30">
        <f>AH3</f>
        <v>83222237.04307148</v>
      </c>
      <c r="AM3" s="31">
        <f>SUM(AJ3:AL3)</f>
        <v>248011020.86802247</v>
      </c>
      <c r="AN3" s="29">
        <f>AJ3</f>
        <v>79897592.15755199</v>
      </c>
      <c r="AO3" s="30">
        <f>AK3</f>
        <v>84891191.667399</v>
      </c>
      <c r="AP3" s="30">
        <f>AL3</f>
        <v>83222237.04307148</v>
      </c>
      <c r="AQ3" s="31">
        <f>SUM(AN3:AP3)</f>
        <v>248011020.86802247</v>
      </c>
      <c r="AR3" s="29">
        <f>AN3</f>
        <v>79897592.15755199</v>
      </c>
      <c r="AS3" s="30">
        <f>AO3</f>
        <v>84891191.667399</v>
      </c>
      <c r="AT3" s="30">
        <f>AP3</f>
        <v>83222237.04307148</v>
      </c>
      <c r="AU3" s="31">
        <f>SUM(AR3:AT3)</f>
        <v>248011020.86802247</v>
      </c>
      <c r="AV3" s="29">
        <f>AR3</f>
        <v>79897592.15755199</v>
      </c>
      <c r="AW3" s="30">
        <f>AS3</f>
        <v>84891191.667399</v>
      </c>
      <c r="AX3" s="30">
        <f>AT3</f>
        <v>83222237.04307148</v>
      </c>
      <c r="AY3" s="31">
        <f>SUM(AV3:AX3)</f>
        <v>248011020.86802247</v>
      </c>
      <c r="AZ3" s="29">
        <f>AV3</f>
        <v>79897592.15755199</v>
      </c>
      <c r="BA3" s="30">
        <f>AW3</f>
        <v>84891191.667399</v>
      </c>
      <c r="BB3" s="30">
        <f>AX3</f>
        <v>83222237.04307148</v>
      </c>
      <c r="BC3" s="31">
        <f>SUM(AZ3:BB3)</f>
        <v>248011020.86802247</v>
      </c>
      <c r="BD3" s="29">
        <f>AZ3</f>
        <v>79897592.15755199</v>
      </c>
      <c r="BE3" s="30">
        <f>BA3</f>
        <v>84891191.667399</v>
      </c>
      <c r="BF3" s="30">
        <f>BB3*2.5</f>
        <v>208055592.6076787</v>
      </c>
      <c r="BG3" s="31">
        <f>BD3+BE3+BF3</f>
        <v>372844376.4326297</v>
      </c>
      <c r="BH3" s="31">
        <f aca="true" t="shared" si="2" ref="BH3:BH34">BG3+BC3+AY3+AU3+AQ3+AM3+AI3+AE3+AA3+W3+S3+O3</f>
        <v>3100965605.980877</v>
      </c>
      <c r="BI3" s="23">
        <f>BH3/12</f>
        <v>258413800.4984064</v>
      </c>
      <c r="BJ3" s="23"/>
    </row>
    <row r="4" spans="2:61" ht="12.75">
      <c r="B4" s="1">
        <v>2</v>
      </c>
      <c r="C4" s="54" t="s">
        <v>1</v>
      </c>
      <c r="D4" s="44"/>
      <c r="E4" s="2"/>
      <c r="F4" s="8">
        <v>18769</v>
      </c>
      <c r="G4" s="9">
        <v>22652383254</v>
      </c>
      <c r="H4" s="9">
        <v>23715249232</v>
      </c>
      <c r="I4" s="12">
        <v>25376906799</v>
      </c>
      <c r="J4" s="21">
        <f t="shared" si="0"/>
        <v>25064646913.3008</v>
      </c>
      <c r="K4" s="21">
        <f t="shared" si="1"/>
        <v>26820852795.8631</v>
      </c>
      <c r="L4" s="29">
        <f aca="true" t="shared" si="3" ref="L4:L67">J4*$L$2</f>
        <v>2005171753.064064</v>
      </c>
      <c r="M4" s="30">
        <f aca="true" t="shared" si="4" ref="M4:M67">J4*$M$2</f>
        <v>2130494987.6305683</v>
      </c>
      <c r="N4" s="30">
        <f aca="true" t="shared" si="5" ref="N4:N67">K4*$N$2</f>
        <v>2234177037.895396</v>
      </c>
      <c r="O4" s="31">
        <f aca="true" t="shared" si="6" ref="O4:O67">L4+M4+N4</f>
        <v>6369843778.590029</v>
      </c>
      <c r="P4" s="29">
        <f aca="true" t="shared" si="7" ref="P4:P67">L4</f>
        <v>2005171753.064064</v>
      </c>
      <c r="Q4" s="30">
        <f aca="true" t="shared" si="8" ref="Q4:Q67">M4</f>
        <v>2130494987.6305683</v>
      </c>
      <c r="R4" s="30">
        <f aca="true" t="shared" si="9" ref="R4:R67">N4</f>
        <v>2234177037.895396</v>
      </c>
      <c r="S4" s="31">
        <f aca="true" t="shared" si="10" ref="S4:S67">SUM(P4:R4)</f>
        <v>6369843778.590029</v>
      </c>
      <c r="T4" s="29">
        <f aca="true" t="shared" si="11" ref="T4:T67">P4</f>
        <v>2005171753.064064</v>
      </c>
      <c r="U4" s="30">
        <f aca="true" t="shared" si="12" ref="U4:U67">Q4</f>
        <v>2130494987.6305683</v>
      </c>
      <c r="V4" s="30">
        <f aca="true" t="shared" si="13" ref="V4:V67">R4</f>
        <v>2234177037.895396</v>
      </c>
      <c r="W4" s="31">
        <f aca="true" t="shared" si="14" ref="W4:W67">SUM(T4:V4)</f>
        <v>6369843778.590029</v>
      </c>
      <c r="X4" s="29">
        <f aca="true" t="shared" si="15" ref="X4:X67">T4</f>
        <v>2005171753.064064</v>
      </c>
      <c r="Y4" s="30">
        <f aca="true" t="shared" si="16" ref="Y4:Y67">U4</f>
        <v>2130494987.6305683</v>
      </c>
      <c r="Z4" s="30">
        <f aca="true" t="shared" si="17" ref="Z4:Z67">V4</f>
        <v>2234177037.895396</v>
      </c>
      <c r="AA4" s="31">
        <f aca="true" t="shared" si="18" ref="AA4:AA67">SUM(X4:Z4)</f>
        <v>6369843778.590029</v>
      </c>
      <c r="AB4" s="29">
        <f aca="true" t="shared" si="19" ref="AB4:AB67">X4</f>
        <v>2005171753.064064</v>
      </c>
      <c r="AC4" s="30">
        <f aca="true" t="shared" si="20" ref="AC4:AC67">Y4</f>
        <v>2130494987.6305683</v>
      </c>
      <c r="AD4" s="30">
        <f aca="true" t="shared" si="21" ref="AD4:AD67">Z4</f>
        <v>2234177037.895396</v>
      </c>
      <c r="AE4" s="31">
        <f aca="true" t="shared" si="22" ref="AE4:AE67">SUM(AB4:AD4)</f>
        <v>6369843778.590029</v>
      </c>
      <c r="AF4" s="29">
        <f aca="true" t="shared" si="23" ref="AF4:AF67">AB4</f>
        <v>2005171753.064064</v>
      </c>
      <c r="AG4" s="30">
        <f aca="true" t="shared" si="24" ref="AG4:AG67">AC4</f>
        <v>2130494987.6305683</v>
      </c>
      <c r="AH4" s="30">
        <f aca="true" t="shared" si="25" ref="AH4:AH67">AD4</f>
        <v>2234177037.895396</v>
      </c>
      <c r="AI4" s="31">
        <f aca="true" t="shared" si="26" ref="AI4:AI67">SUM(AF4:AH4)</f>
        <v>6369843778.590029</v>
      </c>
      <c r="AJ4" s="29">
        <f aca="true" t="shared" si="27" ref="AJ4:AJ67">AF4</f>
        <v>2005171753.064064</v>
      </c>
      <c r="AK4" s="30">
        <f aca="true" t="shared" si="28" ref="AK4:AK67">AG4</f>
        <v>2130494987.6305683</v>
      </c>
      <c r="AL4" s="30">
        <f aca="true" t="shared" si="29" ref="AL4:AL67">AH4</f>
        <v>2234177037.895396</v>
      </c>
      <c r="AM4" s="31">
        <f aca="true" t="shared" si="30" ref="AM4:AM67">SUM(AJ4:AL4)</f>
        <v>6369843778.590029</v>
      </c>
      <c r="AN4" s="29">
        <f aca="true" t="shared" si="31" ref="AN4:AN67">AJ4</f>
        <v>2005171753.064064</v>
      </c>
      <c r="AO4" s="30">
        <f aca="true" t="shared" si="32" ref="AO4:AO67">AK4</f>
        <v>2130494987.6305683</v>
      </c>
      <c r="AP4" s="30">
        <f aca="true" t="shared" si="33" ref="AP4:AP67">AL4</f>
        <v>2234177037.895396</v>
      </c>
      <c r="AQ4" s="31">
        <f aca="true" t="shared" si="34" ref="AQ4:AQ67">SUM(AN4:AP4)</f>
        <v>6369843778.590029</v>
      </c>
      <c r="AR4" s="29">
        <f aca="true" t="shared" si="35" ref="AR4:AR67">AN4</f>
        <v>2005171753.064064</v>
      </c>
      <c r="AS4" s="30">
        <f aca="true" t="shared" si="36" ref="AS4:AS67">AO4</f>
        <v>2130494987.6305683</v>
      </c>
      <c r="AT4" s="30">
        <f aca="true" t="shared" si="37" ref="AT4:AT67">AP4</f>
        <v>2234177037.895396</v>
      </c>
      <c r="AU4" s="31">
        <f aca="true" t="shared" si="38" ref="AU4:AU67">SUM(AR4:AT4)</f>
        <v>6369843778.590029</v>
      </c>
      <c r="AV4" s="29">
        <f aca="true" t="shared" si="39" ref="AV4:AV67">AR4</f>
        <v>2005171753.064064</v>
      </c>
      <c r="AW4" s="30">
        <f aca="true" t="shared" si="40" ref="AW4:AW67">AS4</f>
        <v>2130494987.6305683</v>
      </c>
      <c r="AX4" s="30">
        <f aca="true" t="shared" si="41" ref="AX4:AX67">AT4</f>
        <v>2234177037.895396</v>
      </c>
      <c r="AY4" s="31">
        <f aca="true" t="shared" si="42" ref="AY4:AY67">SUM(AV4:AX4)</f>
        <v>6369843778.590029</v>
      </c>
      <c r="AZ4" s="29">
        <f aca="true" t="shared" si="43" ref="AZ4:AZ67">AV4</f>
        <v>2005171753.064064</v>
      </c>
      <c r="BA4" s="30">
        <f aca="true" t="shared" si="44" ref="BA4:BA67">AW4</f>
        <v>2130494987.6305683</v>
      </c>
      <c r="BB4" s="30">
        <f aca="true" t="shared" si="45" ref="BB4:BB67">AX4</f>
        <v>2234177037.895396</v>
      </c>
      <c r="BC4" s="31">
        <f aca="true" t="shared" si="46" ref="BC4:BC67">SUM(AZ4:BB4)</f>
        <v>6369843778.590029</v>
      </c>
      <c r="BD4" s="29">
        <f aca="true" t="shared" si="47" ref="BD4:BD67">AZ4</f>
        <v>2005171753.064064</v>
      </c>
      <c r="BE4" s="30">
        <f aca="true" t="shared" si="48" ref="BE4:BE67">BA4</f>
        <v>2130494987.6305683</v>
      </c>
      <c r="BF4" s="30">
        <f aca="true" t="shared" si="49" ref="BF4:BF67">BB4*2.5</f>
        <v>5585442594.738491</v>
      </c>
      <c r="BG4" s="31">
        <f aca="true" t="shared" si="50" ref="BG4:BG67">BD4+BE4+BF4</f>
        <v>9721109335.433125</v>
      </c>
      <c r="BH4" s="31">
        <f t="shared" si="2"/>
        <v>79789390899.92343</v>
      </c>
      <c r="BI4" s="23">
        <f aca="true" t="shared" si="51" ref="BI4:BI67">BH4/12</f>
        <v>6649115908.326953</v>
      </c>
    </row>
    <row r="5" spans="2:61" ht="12.75">
      <c r="B5" s="1">
        <v>3</v>
      </c>
      <c r="C5" s="54" t="s">
        <v>2</v>
      </c>
      <c r="D5" s="44"/>
      <c r="E5" s="2"/>
      <c r="F5" s="8">
        <v>2362</v>
      </c>
      <c r="G5" s="9">
        <v>3635339196</v>
      </c>
      <c r="H5" s="9">
        <v>3750289539</v>
      </c>
      <c r="I5" s="12">
        <v>3778386851</v>
      </c>
      <c r="J5" s="21">
        <f t="shared" si="0"/>
        <v>3963681013.7690997</v>
      </c>
      <c r="K5" s="21">
        <f t="shared" si="1"/>
        <v>3993377062.8219</v>
      </c>
      <c r="L5" s="29">
        <f t="shared" si="3"/>
        <v>317094481.101528</v>
      </c>
      <c r="M5" s="30">
        <f t="shared" si="4"/>
        <v>336912886.1703735</v>
      </c>
      <c r="N5" s="30">
        <f t="shared" si="5"/>
        <v>332648309.33306426</v>
      </c>
      <c r="O5" s="31">
        <f t="shared" si="6"/>
        <v>986655676.6049657</v>
      </c>
      <c r="P5" s="29">
        <f t="shared" si="7"/>
        <v>317094481.101528</v>
      </c>
      <c r="Q5" s="30">
        <f t="shared" si="8"/>
        <v>336912886.1703735</v>
      </c>
      <c r="R5" s="30">
        <f t="shared" si="9"/>
        <v>332648309.33306426</v>
      </c>
      <c r="S5" s="31">
        <f t="shared" si="10"/>
        <v>986655676.6049657</v>
      </c>
      <c r="T5" s="29">
        <f t="shared" si="11"/>
        <v>317094481.101528</v>
      </c>
      <c r="U5" s="30">
        <f t="shared" si="12"/>
        <v>336912886.1703735</v>
      </c>
      <c r="V5" s="30">
        <f t="shared" si="13"/>
        <v>332648309.33306426</v>
      </c>
      <c r="W5" s="31">
        <f t="shared" si="14"/>
        <v>986655676.6049657</v>
      </c>
      <c r="X5" s="29">
        <f t="shared" si="15"/>
        <v>317094481.101528</v>
      </c>
      <c r="Y5" s="30">
        <f t="shared" si="16"/>
        <v>336912886.1703735</v>
      </c>
      <c r="Z5" s="30">
        <f t="shared" si="17"/>
        <v>332648309.33306426</v>
      </c>
      <c r="AA5" s="31">
        <f t="shared" si="18"/>
        <v>986655676.6049657</v>
      </c>
      <c r="AB5" s="29">
        <f t="shared" si="19"/>
        <v>317094481.101528</v>
      </c>
      <c r="AC5" s="30">
        <f t="shared" si="20"/>
        <v>336912886.1703735</v>
      </c>
      <c r="AD5" s="30">
        <f t="shared" si="21"/>
        <v>332648309.33306426</v>
      </c>
      <c r="AE5" s="31">
        <f t="shared" si="22"/>
        <v>986655676.6049657</v>
      </c>
      <c r="AF5" s="29">
        <f t="shared" si="23"/>
        <v>317094481.101528</v>
      </c>
      <c r="AG5" s="30">
        <f t="shared" si="24"/>
        <v>336912886.1703735</v>
      </c>
      <c r="AH5" s="30">
        <f t="shared" si="25"/>
        <v>332648309.33306426</v>
      </c>
      <c r="AI5" s="31">
        <f t="shared" si="26"/>
        <v>986655676.6049657</v>
      </c>
      <c r="AJ5" s="29">
        <f t="shared" si="27"/>
        <v>317094481.101528</v>
      </c>
      <c r="AK5" s="30">
        <f t="shared" si="28"/>
        <v>336912886.1703735</v>
      </c>
      <c r="AL5" s="30">
        <f t="shared" si="29"/>
        <v>332648309.33306426</v>
      </c>
      <c r="AM5" s="31">
        <f t="shared" si="30"/>
        <v>986655676.6049657</v>
      </c>
      <c r="AN5" s="29">
        <f t="shared" si="31"/>
        <v>317094481.101528</v>
      </c>
      <c r="AO5" s="30">
        <f t="shared" si="32"/>
        <v>336912886.1703735</v>
      </c>
      <c r="AP5" s="30">
        <f t="shared" si="33"/>
        <v>332648309.33306426</v>
      </c>
      <c r="AQ5" s="31">
        <f t="shared" si="34"/>
        <v>986655676.6049657</v>
      </c>
      <c r="AR5" s="29">
        <f t="shared" si="35"/>
        <v>317094481.101528</v>
      </c>
      <c r="AS5" s="30">
        <f t="shared" si="36"/>
        <v>336912886.1703735</v>
      </c>
      <c r="AT5" s="30">
        <f t="shared" si="37"/>
        <v>332648309.33306426</v>
      </c>
      <c r="AU5" s="31">
        <f t="shared" si="38"/>
        <v>986655676.6049657</v>
      </c>
      <c r="AV5" s="29">
        <f t="shared" si="39"/>
        <v>317094481.101528</v>
      </c>
      <c r="AW5" s="30">
        <f t="shared" si="40"/>
        <v>336912886.1703735</v>
      </c>
      <c r="AX5" s="30">
        <f t="shared" si="41"/>
        <v>332648309.33306426</v>
      </c>
      <c r="AY5" s="31">
        <f t="shared" si="42"/>
        <v>986655676.6049657</v>
      </c>
      <c r="AZ5" s="29">
        <f t="shared" si="43"/>
        <v>317094481.101528</v>
      </c>
      <c r="BA5" s="30">
        <f t="shared" si="44"/>
        <v>336912886.1703735</v>
      </c>
      <c r="BB5" s="30">
        <f t="shared" si="45"/>
        <v>332648309.33306426</v>
      </c>
      <c r="BC5" s="31">
        <f t="shared" si="46"/>
        <v>986655676.6049657</v>
      </c>
      <c r="BD5" s="29">
        <f t="shared" si="47"/>
        <v>317094481.101528</v>
      </c>
      <c r="BE5" s="30">
        <f t="shared" si="48"/>
        <v>336912886.1703735</v>
      </c>
      <c r="BF5" s="30">
        <f t="shared" si="49"/>
        <v>831620773.3326607</v>
      </c>
      <c r="BG5" s="31">
        <f t="shared" si="50"/>
        <v>1485628140.6045623</v>
      </c>
      <c r="BH5" s="31">
        <f t="shared" si="2"/>
        <v>12338840583.259182</v>
      </c>
      <c r="BI5" s="23">
        <f t="shared" si="51"/>
        <v>1028236715.2715985</v>
      </c>
    </row>
    <row r="6" spans="2:61" ht="12.75">
      <c r="B6" s="1">
        <v>4</v>
      </c>
      <c r="C6" s="55" t="s">
        <v>3</v>
      </c>
      <c r="D6" s="45"/>
      <c r="E6" s="5"/>
      <c r="F6" s="8">
        <v>1937</v>
      </c>
      <c r="G6" s="9">
        <v>2830661306</v>
      </c>
      <c r="H6" s="9">
        <v>2958718507</v>
      </c>
      <c r="I6" s="12">
        <v>2987549504</v>
      </c>
      <c r="J6" s="21">
        <f t="shared" si="0"/>
        <v>3127069590.0483</v>
      </c>
      <c r="K6" s="21">
        <f t="shared" si="1"/>
        <v>3157541070.7776</v>
      </c>
      <c r="L6" s="29">
        <f t="shared" si="3"/>
        <v>250165567.20386398</v>
      </c>
      <c r="M6" s="30">
        <f t="shared" si="4"/>
        <v>265800915.1541055</v>
      </c>
      <c r="N6" s="30">
        <f t="shared" si="5"/>
        <v>263023171.19577405</v>
      </c>
      <c r="O6" s="31">
        <f t="shared" si="6"/>
        <v>778989653.5537436</v>
      </c>
      <c r="P6" s="29">
        <f t="shared" si="7"/>
        <v>250165567.20386398</v>
      </c>
      <c r="Q6" s="30">
        <f t="shared" si="8"/>
        <v>265800915.1541055</v>
      </c>
      <c r="R6" s="30">
        <f t="shared" si="9"/>
        <v>263023171.19577405</v>
      </c>
      <c r="S6" s="31">
        <f t="shared" si="10"/>
        <v>778989653.5537436</v>
      </c>
      <c r="T6" s="29">
        <f t="shared" si="11"/>
        <v>250165567.20386398</v>
      </c>
      <c r="U6" s="30">
        <f t="shared" si="12"/>
        <v>265800915.1541055</v>
      </c>
      <c r="V6" s="30">
        <f t="shared" si="13"/>
        <v>263023171.19577405</v>
      </c>
      <c r="W6" s="31">
        <f t="shared" si="14"/>
        <v>778989653.5537436</v>
      </c>
      <c r="X6" s="29">
        <f t="shared" si="15"/>
        <v>250165567.20386398</v>
      </c>
      <c r="Y6" s="30">
        <f t="shared" si="16"/>
        <v>265800915.1541055</v>
      </c>
      <c r="Z6" s="30">
        <f t="shared" si="17"/>
        <v>263023171.19577405</v>
      </c>
      <c r="AA6" s="31">
        <f t="shared" si="18"/>
        <v>778989653.5537436</v>
      </c>
      <c r="AB6" s="29">
        <f t="shared" si="19"/>
        <v>250165567.20386398</v>
      </c>
      <c r="AC6" s="30">
        <f t="shared" si="20"/>
        <v>265800915.1541055</v>
      </c>
      <c r="AD6" s="30">
        <f t="shared" si="21"/>
        <v>263023171.19577405</v>
      </c>
      <c r="AE6" s="31">
        <f t="shared" si="22"/>
        <v>778989653.5537436</v>
      </c>
      <c r="AF6" s="29">
        <f t="shared" si="23"/>
        <v>250165567.20386398</v>
      </c>
      <c r="AG6" s="30">
        <f t="shared" si="24"/>
        <v>265800915.1541055</v>
      </c>
      <c r="AH6" s="30">
        <f t="shared" si="25"/>
        <v>263023171.19577405</v>
      </c>
      <c r="AI6" s="31">
        <f t="shared" si="26"/>
        <v>778989653.5537436</v>
      </c>
      <c r="AJ6" s="29">
        <f t="shared" si="27"/>
        <v>250165567.20386398</v>
      </c>
      <c r="AK6" s="30">
        <f t="shared" si="28"/>
        <v>265800915.1541055</v>
      </c>
      <c r="AL6" s="30">
        <f t="shared" si="29"/>
        <v>263023171.19577405</v>
      </c>
      <c r="AM6" s="31">
        <f t="shared" si="30"/>
        <v>778989653.5537436</v>
      </c>
      <c r="AN6" s="29">
        <f t="shared" si="31"/>
        <v>250165567.20386398</v>
      </c>
      <c r="AO6" s="30">
        <f t="shared" si="32"/>
        <v>265800915.1541055</v>
      </c>
      <c r="AP6" s="30">
        <f t="shared" si="33"/>
        <v>263023171.19577405</v>
      </c>
      <c r="AQ6" s="31">
        <f t="shared" si="34"/>
        <v>778989653.5537436</v>
      </c>
      <c r="AR6" s="29">
        <f t="shared" si="35"/>
        <v>250165567.20386398</v>
      </c>
      <c r="AS6" s="30">
        <f t="shared" si="36"/>
        <v>265800915.1541055</v>
      </c>
      <c r="AT6" s="30">
        <f t="shared" si="37"/>
        <v>263023171.19577405</v>
      </c>
      <c r="AU6" s="31">
        <f t="shared" si="38"/>
        <v>778989653.5537436</v>
      </c>
      <c r="AV6" s="29">
        <f t="shared" si="39"/>
        <v>250165567.20386398</v>
      </c>
      <c r="AW6" s="30">
        <f t="shared" si="40"/>
        <v>265800915.1541055</v>
      </c>
      <c r="AX6" s="30">
        <f t="shared" si="41"/>
        <v>263023171.19577405</v>
      </c>
      <c r="AY6" s="31">
        <f t="shared" si="42"/>
        <v>778989653.5537436</v>
      </c>
      <c r="AZ6" s="29">
        <f t="shared" si="43"/>
        <v>250165567.20386398</v>
      </c>
      <c r="BA6" s="30">
        <f t="shared" si="44"/>
        <v>265800915.1541055</v>
      </c>
      <c r="BB6" s="30">
        <f t="shared" si="45"/>
        <v>263023171.19577405</v>
      </c>
      <c r="BC6" s="31">
        <f t="shared" si="46"/>
        <v>778989653.5537436</v>
      </c>
      <c r="BD6" s="29">
        <f t="shared" si="47"/>
        <v>250165567.20386398</v>
      </c>
      <c r="BE6" s="30">
        <f t="shared" si="48"/>
        <v>265800915.1541055</v>
      </c>
      <c r="BF6" s="30">
        <f t="shared" si="49"/>
        <v>657557927.9894351</v>
      </c>
      <c r="BG6" s="31">
        <f t="shared" si="50"/>
        <v>1173524410.3474045</v>
      </c>
      <c r="BH6" s="31">
        <f t="shared" si="2"/>
        <v>9742410599.438583</v>
      </c>
      <c r="BI6" s="23">
        <f t="shared" si="51"/>
        <v>811867549.9532152</v>
      </c>
    </row>
    <row r="7" spans="2:61" ht="12.75">
      <c r="B7" s="1">
        <v>5</v>
      </c>
      <c r="C7" s="54" t="s">
        <v>4</v>
      </c>
      <c r="D7" s="44"/>
      <c r="E7" s="2"/>
      <c r="F7" s="8">
        <v>4583</v>
      </c>
      <c r="G7" s="9">
        <v>5777058286</v>
      </c>
      <c r="H7" s="9">
        <v>6333769127</v>
      </c>
      <c r="I7" s="12">
        <v>6333769127</v>
      </c>
      <c r="J7" s="21">
        <f t="shared" si="0"/>
        <v>6694160590.3263</v>
      </c>
      <c r="K7" s="21">
        <f t="shared" si="1"/>
        <v>6694160590.3263</v>
      </c>
      <c r="L7" s="29">
        <f t="shared" si="3"/>
        <v>535532847.22610396</v>
      </c>
      <c r="M7" s="30">
        <f t="shared" si="4"/>
        <v>569003650.1777356</v>
      </c>
      <c r="N7" s="30">
        <f t="shared" si="5"/>
        <v>557623577.1741807</v>
      </c>
      <c r="O7" s="31">
        <f t="shared" si="6"/>
        <v>1662160074.5780203</v>
      </c>
      <c r="P7" s="29">
        <f t="shared" si="7"/>
        <v>535532847.22610396</v>
      </c>
      <c r="Q7" s="30">
        <f t="shared" si="8"/>
        <v>569003650.1777356</v>
      </c>
      <c r="R7" s="30">
        <f t="shared" si="9"/>
        <v>557623577.1741807</v>
      </c>
      <c r="S7" s="31">
        <f t="shared" si="10"/>
        <v>1662160074.5780203</v>
      </c>
      <c r="T7" s="29">
        <f t="shared" si="11"/>
        <v>535532847.22610396</v>
      </c>
      <c r="U7" s="30">
        <f t="shared" si="12"/>
        <v>569003650.1777356</v>
      </c>
      <c r="V7" s="30">
        <f t="shared" si="13"/>
        <v>557623577.1741807</v>
      </c>
      <c r="W7" s="31">
        <f t="shared" si="14"/>
        <v>1662160074.5780203</v>
      </c>
      <c r="X7" s="29">
        <f t="shared" si="15"/>
        <v>535532847.22610396</v>
      </c>
      <c r="Y7" s="30">
        <f t="shared" si="16"/>
        <v>569003650.1777356</v>
      </c>
      <c r="Z7" s="30">
        <f t="shared" si="17"/>
        <v>557623577.1741807</v>
      </c>
      <c r="AA7" s="31">
        <f t="shared" si="18"/>
        <v>1662160074.5780203</v>
      </c>
      <c r="AB7" s="29">
        <f t="shared" si="19"/>
        <v>535532847.22610396</v>
      </c>
      <c r="AC7" s="30">
        <f t="shared" si="20"/>
        <v>569003650.1777356</v>
      </c>
      <c r="AD7" s="30">
        <f t="shared" si="21"/>
        <v>557623577.1741807</v>
      </c>
      <c r="AE7" s="31">
        <f t="shared" si="22"/>
        <v>1662160074.5780203</v>
      </c>
      <c r="AF7" s="29">
        <f t="shared" si="23"/>
        <v>535532847.22610396</v>
      </c>
      <c r="AG7" s="30">
        <f t="shared" si="24"/>
        <v>569003650.1777356</v>
      </c>
      <c r="AH7" s="30">
        <f t="shared" si="25"/>
        <v>557623577.1741807</v>
      </c>
      <c r="AI7" s="31">
        <f t="shared" si="26"/>
        <v>1662160074.5780203</v>
      </c>
      <c r="AJ7" s="29">
        <f t="shared" si="27"/>
        <v>535532847.22610396</v>
      </c>
      <c r="AK7" s="30">
        <f t="shared" si="28"/>
        <v>569003650.1777356</v>
      </c>
      <c r="AL7" s="30">
        <f t="shared" si="29"/>
        <v>557623577.1741807</v>
      </c>
      <c r="AM7" s="31">
        <f t="shared" si="30"/>
        <v>1662160074.5780203</v>
      </c>
      <c r="AN7" s="29">
        <f t="shared" si="31"/>
        <v>535532847.22610396</v>
      </c>
      <c r="AO7" s="30">
        <f t="shared" si="32"/>
        <v>569003650.1777356</v>
      </c>
      <c r="AP7" s="30">
        <f t="shared" si="33"/>
        <v>557623577.1741807</v>
      </c>
      <c r="AQ7" s="31">
        <f t="shared" si="34"/>
        <v>1662160074.5780203</v>
      </c>
      <c r="AR7" s="29">
        <f t="shared" si="35"/>
        <v>535532847.22610396</v>
      </c>
      <c r="AS7" s="30">
        <f t="shared" si="36"/>
        <v>569003650.1777356</v>
      </c>
      <c r="AT7" s="30">
        <f t="shared" si="37"/>
        <v>557623577.1741807</v>
      </c>
      <c r="AU7" s="31">
        <f t="shared" si="38"/>
        <v>1662160074.5780203</v>
      </c>
      <c r="AV7" s="29">
        <f t="shared" si="39"/>
        <v>535532847.22610396</v>
      </c>
      <c r="AW7" s="30">
        <f t="shared" si="40"/>
        <v>569003650.1777356</v>
      </c>
      <c r="AX7" s="30">
        <f t="shared" si="41"/>
        <v>557623577.1741807</v>
      </c>
      <c r="AY7" s="31">
        <f t="shared" si="42"/>
        <v>1662160074.5780203</v>
      </c>
      <c r="AZ7" s="29">
        <f t="shared" si="43"/>
        <v>535532847.22610396</v>
      </c>
      <c r="BA7" s="30">
        <f t="shared" si="44"/>
        <v>569003650.1777356</v>
      </c>
      <c r="BB7" s="30">
        <f t="shared" si="45"/>
        <v>557623577.1741807</v>
      </c>
      <c r="BC7" s="31">
        <f t="shared" si="46"/>
        <v>1662160074.5780203</v>
      </c>
      <c r="BD7" s="29">
        <f t="shared" si="47"/>
        <v>535532847.22610396</v>
      </c>
      <c r="BE7" s="30">
        <f t="shared" si="48"/>
        <v>569003650.1777356</v>
      </c>
      <c r="BF7" s="30">
        <f t="shared" si="49"/>
        <v>1394058942.935452</v>
      </c>
      <c r="BG7" s="31">
        <f t="shared" si="50"/>
        <v>2498595440.3392916</v>
      </c>
      <c r="BH7" s="31">
        <f t="shared" si="2"/>
        <v>20782356260.697517</v>
      </c>
      <c r="BI7" s="23">
        <f t="shared" si="51"/>
        <v>1731863021.7247932</v>
      </c>
    </row>
    <row r="8" spans="2:61" ht="12.75">
      <c r="B8" s="1">
        <v>6</v>
      </c>
      <c r="C8" s="56" t="s">
        <v>5</v>
      </c>
      <c r="D8" s="46"/>
      <c r="E8" s="3"/>
      <c r="F8" s="8">
        <v>1460</v>
      </c>
      <c r="G8" s="9">
        <v>2117399150</v>
      </c>
      <c r="H8" s="9">
        <v>2243649794</v>
      </c>
      <c r="I8" s="12">
        <v>2278249294</v>
      </c>
      <c r="J8" s="21">
        <f t="shared" si="0"/>
        <v>2371313467.2785997</v>
      </c>
      <c r="K8" s="21">
        <f t="shared" si="1"/>
        <v>2407881678.8286</v>
      </c>
      <c r="L8" s="29">
        <f t="shared" si="3"/>
        <v>189705077.38228798</v>
      </c>
      <c r="M8" s="30">
        <f t="shared" si="4"/>
        <v>201561644.71868098</v>
      </c>
      <c r="N8" s="30">
        <f t="shared" si="5"/>
        <v>200576543.84642237</v>
      </c>
      <c r="O8" s="31">
        <f t="shared" si="6"/>
        <v>591843265.9473913</v>
      </c>
      <c r="P8" s="29">
        <f t="shared" si="7"/>
        <v>189705077.38228798</v>
      </c>
      <c r="Q8" s="30">
        <f t="shared" si="8"/>
        <v>201561644.71868098</v>
      </c>
      <c r="R8" s="30">
        <f t="shared" si="9"/>
        <v>200576543.84642237</v>
      </c>
      <c r="S8" s="31">
        <f t="shared" si="10"/>
        <v>591843265.9473913</v>
      </c>
      <c r="T8" s="29">
        <f t="shared" si="11"/>
        <v>189705077.38228798</v>
      </c>
      <c r="U8" s="30">
        <f t="shared" si="12"/>
        <v>201561644.71868098</v>
      </c>
      <c r="V8" s="30">
        <f t="shared" si="13"/>
        <v>200576543.84642237</v>
      </c>
      <c r="W8" s="31">
        <f t="shared" si="14"/>
        <v>591843265.9473913</v>
      </c>
      <c r="X8" s="29">
        <f t="shared" si="15"/>
        <v>189705077.38228798</v>
      </c>
      <c r="Y8" s="30">
        <f t="shared" si="16"/>
        <v>201561644.71868098</v>
      </c>
      <c r="Z8" s="30">
        <f t="shared" si="17"/>
        <v>200576543.84642237</v>
      </c>
      <c r="AA8" s="31">
        <f t="shared" si="18"/>
        <v>591843265.9473913</v>
      </c>
      <c r="AB8" s="29">
        <f t="shared" si="19"/>
        <v>189705077.38228798</v>
      </c>
      <c r="AC8" s="30">
        <f t="shared" si="20"/>
        <v>201561644.71868098</v>
      </c>
      <c r="AD8" s="30">
        <f t="shared" si="21"/>
        <v>200576543.84642237</v>
      </c>
      <c r="AE8" s="31">
        <f t="shared" si="22"/>
        <v>591843265.9473913</v>
      </c>
      <c r="AF8" s="29">
        <f t="shared" si="23"/>
        <v>189705077.38228798</v>
      </c>
      <c r="AG8" s="30">
        <f t="shared" si="24"/>
        <v>201561644.71868098</v>
      </c>
      <c r="AH8" s="30">
        <f t="shared" si="25"/>
        <v>200576543.84642237</v>
      </c>
      <c r="AI8" s="31">
        <f t="shared" si="26"/>
        <v>591843265.9473913</v>
      </c>
      <c r="AJ8" s="29">
        <f t="shared" si="27"/>
        <v>189705077.38228798</v>
      </c>
      <c r="AK8" s="30">
        <f t="shared" si="28"/>
        <v>201561644.71868098</v>
      </c>
      <c r="AL8" s="30">
        <f t="shared" si="29"/>
        <v>200576543.84642237</v>
      </c>
      <c r="AM8" s="31">
        <f t="shared" si="30"/>
        <v>591843265.9473913</v>
      </c>
      <c r="AN8" s="29">
        <f t="shared" si="31"/>
        <v>189705077.38228798</v>
      </c>
      <c r="AO8" s="30">
        <f t="shared" si="32"/>
        <v>201561644.71868098</v>
      </c>
      <c r="AP8" s="30">
        <f t="shared" si="33"/>
        <v>200576543.84642237</v>
      </c>
      <c r="AQ8" s="31">
        <f t="shared" si="34"/>
        <v>591843265.9473913</v>
      </c>
      <c r="AR8" s="29">
        <f t="shared" si="35"/>
        <v>189705077.38228798</v>
      </c>
      <c r="AS8" s="30">
        <f t="shared" si="36"/>
        <v>201561644.71868098</v>
      </c>
      <c r="AT8" s="30">
        <f t="shared" si="37"/>
        <v>200576543.84642237</v>
      </c>
      <c r="AU8" s="31">
        <f t="shared" si="38"/>
        <v>591843265.9473913</v>
      </c>
      <c r="AV8" s="29">
        <f t="shared" si="39"/>
        <v>189705077.38228798</v>
      </c>
      <c r="AW8" s="30">
        <f t="shared" si="40"/>
        <v>201561644.71868098</v>
      </c>
      <c r="AX8" s="30">
        <f t="shared" si="41"/>
        <v>200576543.84642237</v>
      </c>
      <c r="AY8" s="31">
        <f t="shared" si="42"/>
        <v>591843265.9473913</v>
      </c>
      <c r="AZ8" s="29">
        <f t="shared" si="43"/>
        <v>189705077.38228798</v>
      </c>
      <c r="BA8" s="30">
        <f t="shared" si="44"/>
        <v>201561644.71868098</v>
      </c>
      <c r="BB8" s="30">
        <f t="shared" si="45"/>
        <v>200576543.84642237</v>
      </c>
      <c r="BC8" s="31">
        <f t="shared" si="46"/>
        <v>591843265.9473913</v>
      </c>
      <c r="BD8" s="29">
        <f t="shared" si="47"/>
        <v>189705077.38228798</v>
      </c>
      <c r="BE8" s="30">
        <f t="shared" si="48"/>
        <v>201561644.71868098</v>
      </c>
      <c r="BF8" s="30">
        <f t="shared" si="49"/>
        <v>501441359.61605597</v>
      </c>
      <c r="BG8" s="31">
        <f t="shared" si="50"/>
        <v>892708081.7170249</v>
      </c>
      <c r="BH8" s="31">
        <f t="shared" si="2"/>
        <v>7402984007.13833</v>
      </c>
      <c r="BI8" s="23">
        <f t="shared" si="51"/>
        <v>616915333.9281942</v>
      </c>
    </row>
    <row r="9" spans="2:61" ht="12.75">
      <c r="B9" s="1">
        <v>7</v>
      </c>
      <c r="C9" s="54" t="s">
        <v>6</v>
      </c>
      <c r="D9" s="44"/>
      <c r="E9" s="2"/>
      <c r="F9" s="8">
        <v>6680</v>
      </c>
      <c r="G9" s="9">
        <v>8942577714</v>
      </c>
      <c r="H9" s="9">
        <v>9254217245</v>
      </c>
      <c r="I9" s="12">
        <v>9970818836</v>
      </c>
      <c r="J9" s="21">
        <f t="shared" si="0"/>
        <v>9780782206.2405</v>
      </c>
      <c r="K9" s="21">
        <f t="shared" si="1"/>
        <v>10538158427.7684</v>
      </c>
      <c r="L9" s="29">
        <f t="shared" si="3"/>
        <v>782462576.4992399</v>
      </c>
      <c r="M9" s="30">
        <f t="shared" si="4"/>
        <v>831366487.5304425</v>
      </c>
      <c r="N9" s="30">
        <f t="shared" si="5"/>
        <v>877828597.0331078</v>
      </c>
      <c r="O9" s="31">
        <f t="shared" si="6"/>
        <v>2491657661.06279</v>
      </c>
      <c r="P9" s="29">
        <f t="shared" si="7"/>
        <v>782462576.4992399</v>
      </c>
      <c r="Q9" s="30">
        <f t="shared" si="8"/>
        <v>831366487.5304425</v>
      </c>
      <c r="R9" s="30">
        <f t="shared" si="9"/>
        <v>877828597.0331078</v>
      </c>
      <c r="S9" s="31">
        <f t="shared" si="10"/>
        <v>2491657661.06279</v>
      </c>
      <c r="T9" s="29">
        <f t="shared" si="11"/>
        <v>782462576.4992399</v>
      </c>
      <c r="U9" s="30">
        <f t="shared" si="12"/>
        <v>831366487.5304425</v>
      </c>
      <c r="V9" s="30">
        <f t="shared" si="13"/>
        <v>877828597.0331078</v>
      </c>
      <c r="W9" s="31">
        <f t="shared" si="14"/>
        <v>2491657661.06279</v>
      </c>
      <c r="X9" s="29">
        <f t="shared" si="15"/>
        <v>782462576.4992399</v>
      </c>
      <c r="Y9" s="30">
        <f t="shared" si="16"/>
        <v>831366487.5304425</v>
      </c>
      <c r="Z9" s="30">
        <f t="shared" si="17"/>
        <v>877828597.0331078</v>
      </c>
      <c r="AA9" s="31">
        <f t="shared" si="18"/>
        <v>2491657661.06279</v>
      </c>
      <c r="AB9" s="29">
        <f t="shared" si="19"/>
        <v>782462576.4992399</v>
      </c>
      <c r="AC9" s="30">
        <f t="shared" si="20"/>
        <v>831366487.5304425</v>
      </c>
      <c r="AD9" s="30">
        <f t="shared" si="21"/>
        <v>877828597.0331078</v>
      </c>
      <c r="AE9" s="31">
        <f t="shared" si="22"/>
        <v>2491657661.06279</v>
      </c>
      <c r="AF9" s="29">
        <f t="shared" si="23"/>
        <v>782462576.4992399</v>
      </c>
      <c r="AG9" s="30">
        <f t="shared" si="24"/>
        <v>831366487.5304425</v>
      </c>
      <c r="AH9" s="30">
        <f t="shared" si="25"/>
        <v>877828597.0331078</v>
      </c>
      <c r="AI9" s="31">
        <f t="shared" si="26"/>
        <v>2491657661.06279</v>
      </c>
      <c r="AJ9" s="29">
        <f t="shared" si="27"/>
        <v>782462576.4992399</v>
      </c>
      <c r="AK9" s="30">
        <f t="shared" si="28"/>
        <v>831366487.5304425</v>
      </c>
      <c r="AL9" s="30">
        <f t="shared" si="29"/>
        <v>877828597.0331078</v>
      </c>
      <c r="AM9" s="31">
        <f t="shared" si="30"/>
        <v>2491657661.06279</v>
      </c>
      <c r="AN9" s="29">
        <f t="shared" si="31"/>
        <v>782462576.4992399</v>
      </c>
      <c r="AO9" s="30">
        <f t="shared" si="32"/>
        <v>831366487.5304425</v>
      </c>
      <c r="AP9" s="30">
        <f t="shared" si="33"/>
        <v>877828597.0331078</v>
      </c>
      <c r="AQ9" s="31">
        <f t="shared" si="34"/>
        <v>2491657661.06279</v>
      </c>
      <c r="AR9" s="29">
        <f t="shared" si="35"/>
        <v>782462576.4992399</v>
      </c>
      <c r="AS9" s="30">
        <f t="shared" si="36"/>
        <v>831366487.5304425</v>
      </c>
      <c r="AT9" s="30">
        <f t="shared" si="37"/>
        <v>877828597.0331078</v>
      </c>
      <c r="AU9" s="31">
        <f t="shared" si="38"/>
        <v>2491657661.06279</v>
      </c>
      <c r="AV9" s="29">
        <f t="shared" si="39"/>
        <v>782462576.4992399</v>
      </c>
      <c r="AW9" s="30">
        <f t="shared" si="40"/>
        <v>831366487.5304425</v>
      </c>
      <c r="AX9" s="30">
        <f t="shared" si="41"/>
        <v>877828597.0331078</v>
      </c>
      <c r="AY9" s="31">
        <f t="shared" si="42"/>
        <v>2491657661.06279</v>
      </c>
      <c r="AZ9" s="29">
        <f t="shared" si="43"/>
        <v>782462576.4992399</v>
      </c>
      <c r="BA9" s="30">
        <f t="shared" si="44"/>
        <v>831366487.5304425</v>
      </c>
      <c r="BB9" s="30">
        <f t="shared" si="45"/>
        <v>877828597.0331078</v>
      </c>
      <c r="BC9" s="31">
        <f t="shared" si="46"/>
        <v>2491657661.06279</v>
      </c>
      <c r="BD9" s="29">
        <f t="shared" si="47"/>
        <v>782462576.4992399</v>
      </c>
      <c r="BE9" s="30">
        <f t="shared" si="48"/>
        <v>831366487.5304425</v>
      </c>
      <c r="BF9" s="30">
        <f t="shared" si="49"/>
        <v>2194571492.5827694</v>
      </c>
      <c r="BG9" s="31">
        <f t="shared" si="50"/>
        <v>3808400556.6124516</v>
      </c>
      <c r="BH9" s="31">
        <f t="shared" si="2"/>
        <v>31216634828.30314</v>
      </c>
      <c r="BI9" s="23">
        <f t="shared" si="51"/>
        <v>2601386235.6919284</v>
      </c>
    </row>
    <row r="10" spans="2:61" ht="12.75">
      <c r="B10" s="24">
        <v>8</v>
      </c>
      <c r="C10" s="56" t="s">
        <v>7</v>
      </c>
      <c r="D10" s="47">
        <f>1410+121</f>
        <v>1531</v>
      </c>
      <c r="E10" s="3">
        <v>1320200</v>
      </c>
      <c r="F10" s="10"/>
      <c r="G10" s="11">
        <f>D10*E10</f>
        <v>2021226200</v>
      </c>
      <c r="H10" s="11">
        <f>G10</f>
        <v>2021226200</v>
      </c>
      <c r="I10" s="13">
        <f>H10*110%</f>
        <v>2223348820</v>
      </c>
      <c r="J10" s="21">
        <f t="shared" si="0"/>
        <v>2136233970.78</v>
      </c>
      <c r="K10" s="21">
        <f t="shared" si="1"/>
        <v>2349857367.858</v>
      </c>
      <c r="L10" s="29">
        <f t="shared" si="3"/>
        <v>170898717.6624</v>
      </c>
      <c r="M10" s="30">
        <f t="shared" si="4"/>
        <v>181579887.51630002</v>
      </c>
      <c r="N10" s="30">
        <f t="shared" si="5"/>
        <v>195743118.74257138</v>
      </c>
      <c r="O10" s="31">
        <f t="shared" si="6"/>
        <v>548221723.9212714</v>
      </c>
      <c r="P10" s="29">
        <f t="shared" si="7"/>
        <v>170898717.6624</v>
      </c>
      <c r="Q10" s="30">
        <f t="shared" si="8"/>
        <v>181579887.51630002</v>
      </c>
      <c r="R10" s="30">
        <f t="shared" si="9"/>
        <v>195743118.74257138</v>
      </c>
      <c r="S10" s="31">
        <f t="shared" si="10"/>
        <v>548221723.9212714</v>
      </c>
      <c r="T10" s="29">
        <f t="shared" si="11"/>
        <v>170898717.6624</v>
      </c>
      <c r="U10" s="30">
        <f t="shared" si="12"/>
        <v>181579887.51630002</v>
      </c>
      <c r="V10" s="30">
        <f t="shared" si="13"/>
        <v>195743118.74257138</v>
      </c>
      <c r="W10" s="31">
        <f t="shared" si="14"/>
        <v>548221723.9212714</v>
      </c>
      <c r="X10" s="29">
        <f t="shared" si="15"/>
        <v>170898717.6624</v>
      </c>
      <c r="Y10" s="30">
        <f t="shared" si="16"/>
        <v>181579887.51630002</v>
      </c>
      <c r="Z10" s="30">
        <f t="shared" si="17"/>
        <v>195743118.74257138</v>
      </c>
      <c r="AA10" s="31">
        <f t="shared" si="18"/>
        <v>548221723.9212714</v>
      </c>
      <c r="AB10" s="29">
        <f t="shared" si="19"/>
        <v>170898717.6624</v>
      </c>
      <c r="AC10" s="30">
        <f t="shared" si="20"/>
        <v>181579887.51630002</v>
      </c>
      <c r="AD10" s="30">
        <f t="shared" si="21"/>
        <v>195743118.74257138</v>
      </c>
      <c r="AE10" s="31">
        <f t="shared" si="22"/>
        <v>548221723.9212714</v>
      </c>
      <c r="AF10" s="29">
        <f t="shared" si="23"/>
        <v>170898717.6624</v>
      </c>
      <c r="AG10" s="30">
        <f t="shared" si="24"/>
        <v>181579887.51630002</v>
      </c>
      <c r="AH10" s="30">
        <f t="shared" si="25"/>
        <v>195743118.74257138</v>
      </c>
      <c r="AI10" s="31">
        <f t="shared" si="26"/>
        <v>548221723.9212714</v>
      </c>
      <c r="AJ10" s="29">
        <f t="shared" si="27"/>
        <v>170898717.6624</v>
      </c>
      <c r="AK10" s="30">
        <f t="shared" si="28"/>
        <v>181579887.51630002</v>
      </c>
      <c r="AL10" s="30">
        <f t="shared" si="29"/>
        <v>195743118.74257138</v>
      </c>
      <c r="AM10" s="31">
        <f t="shared" si="30"/>
        <v>548221723.9212714</v>
      </c>
      <c r="AN10" s="29">
        <f t="shared" si="31"/>
        <v>170898717.6624</v>
      </c>
      <c r="AO10" s="30">
        <f t="shared" si="32"/>
        <v>181579887.51630002</v>
      </c>
      <c r="AP10" s="30">
        <f t="shared" si="33"/>
        <v>195743118.74257138</v>
      </c>
      <c r="AQ10" s="31">
        <f t="shared" si="34"/>
        <v>548221723.9212714</v>
      </c>
      <c r="AR10" s="29">
        <f t="shared" si="35"/>
        <v>170898717.6624</v>
      </c>
      <c r="AS10" s="30">
        <f t="shared" si="36"/>
        <v>181579887.51630002</v>
      </c>
      <c r="AT10" s="30">
        <f t="shared" si="37"/>
        <v>195743118.74257138</v>
      </c>
      <c r="AU10" s="31">
        <f t="shared" si="38"/>
        <v>548221723.9212714</v>
      </c>
      <c r="AV10" s="29">
        <f t="shared" si="39"/>
        <v>170898717.6624</v>
      </c>
      <c r="AW10" s="30">
        <f t="shared" si="40"/>
        <v>181579887.51630002</v>
      </c>
      <c r="AX10" s="30">
        <f t="shared" si="41"/>
        <v>195743118.74257138</v>
      </c>
      <c r="AY10" s="31">
        <f t="shared" si="42"/>
        <v>548221723.9212714</v>
      </c>
      <c r="AZ10" s="29">
        <f t="shared" si="43"/>
        <v>170898717.6624</v>
      </c>
      <c r="BA10" s="30">
        <f t="shared" si="44"/>
        <v>181579887.51630002</v>
      </c>
      <c r="BB10" s="30">
        <f t="shared" si="45"/>
        <v>195743118.74257138</v>
      </c>
      <c r="BC10" s="31">
        <f t="shared" si="46"/>
        <v>548221723.9212714</v>
      </c>
      <c r="BD10" s="29">
        <f t="shared" si="47"/>
        <v>170898717.6624</v>
      </c>
      <c r="BE10" s="30">
        <f t="shared" si="48"/>
        <v>181579887.51630002</v>
      </c>
      <c r="BF10" s="30">
        <f t="shared" si="49"/>
        <v>489357796.85642844</v>
      </c>
      <c r="BG10" s="31">
        <f t="shared" si="50"/>
        <v>841836402.0351285</v>
      </c>
      <c r="BH10" s="31">
        <f t="shared" si="2"/>
        <v>6872275365.169113</v>
      </c>
      <c r="BI10" s="23">
        <f t="shared" si="51"/>
        <v>572689613.7640928</v>
      </c>
    </row>
    <row r="11" spans="2:61" ht="12.75">
      <c r="B11" s="1">
        <v>9</v>
      </c>
      <c r="C11" s="54" t="s">
        <v>8</v>
      </c>
      <c r="D11" s="44"/>
      <c r="E11" s="2"/>
      <c r="F11" s="8">
        <v>30683</v>
      </c>
      <c r="G11" s="9">
        <v>44704098425</v>
      </c>
      <c r="H11" s="9">
        <v>46205335676</v>
      </c>
      <c r="I11" s="12">
        <v>46664437297</v>
      </c>
      <c r="J11" s="21">
        <f t="shared" si="0"/>
        <v>48834419275.9644</v>
      </c>
      <c r="K11" s="21">
        <f t="shared" si="1"/>
        <v>49319643779.199295</v>
      </c>
      <c r="L11" s="29">
        <f t="shared" si="3"/>
        <v>3906753542.0771523</v>
      </c>
      <c r="M11" s="30">
        <f t="shared" si="4"/>
        <v>4150925638.4569745</v>
      </c>
      <c r="N11" s="30">
        <f t="shared" si="5"/>
        <v>4108326326.807301</v>
      </c>
      <c r="O11" s="31">
        <f t="shared" si="6"/>
        <v>12166005507.341427</v>
      </c>
      <c r="P11" s="29">
        <f t="shared" si="7"/>
        <v>3906753542.0771523</v>
      </c>
      <c r="Q11" s="30">
        <f t="shared" si="8"/>
        <v>4150925638.4569745</v>
      </c>
      <c r="R11" s="30">
        <f t="shared" si="9"/>
        <v>4108326326.807301</v>
      </c>
      <c r="S11" s="31">
        <f t="shared" si="10"/>
        <v>12166005507.341427</v>
      </c>
      <c r="T11" s="29">
        <f t="shared" si="11"/>
        <v>3906753542.0771523</v>
      </c>
      <c r="U11" s="30">
        <f t="shared" si="12"/>
        <v>4150925638.4569745</v>
      </c>
      <c r="V11" s="30">
        <f t="shared" si="13"/>
        <v>4108326326.807301</v>
      </c>
      <c r="W11" s="31">
        <f t="shared" si="14"/>
        <v>12166005507.341427</v>
      </c>
      <c r="X11" s="29">
        <f t="shared" si="15"/>
        <v>3906753542.0771523</v>
      </c>
      <c r="Y11" s="30">
        <f t="shared" si="16"/>
        <v>4150925638.4569745</v>
      </c>
      <c r="Z11" s="30">
        <f t="shared" si="17"/>
        <v>4108326326.807301</v>
      </c>
      <c r="AA11" s="31">
        <f t="shared" si="18"/>
        <v>12166005507.341427</v>
      </c>
      <c r="AB11" s="29">
        <f t="shared" si="19"/>
        <v>3906753542.0771523</v>
      </c>
      <c r="AC11" s="30">
        <f t="shared" si="20"/>
        <v>4150925638.4569745</v>
      </c>
      <c r="AD11" s="30">
        <f t="shared" si="21"/>
        <v>4108326326.807301</v>
      </c>
      <c r="AE11" s="31">
        <f t="shared" si="22"/>
        <v>12166005507.341427</v>
      </c>
      <c r="AF11" s="29">
        <f t="shared" si="23"/>
        <v>3906753542.0771523</v>
      </c>
      <c r="AG11" s="30">
        <f t="shared" si="24"/>
        <v>4150925638.4569745</v>
      </c>
      <c r="AH11" s="30">
        <f t="shared" si="25"/>
        <v>4108326326.807301</v>
      </c>
      <c r="AI11" s="31">
        <f t="shared" si="26"/>
        <v>12166005507.341427</v>
      </c>
      <c r="AJ11" s="29">
        <f t="shared" si="27"/>
        <v>3906753542.0771523</v>
      </c>
      <c r="AK11" s="30">
        <f t="shared" si="28"/>
        <v>4150925638.4569745</v>
      </c>
      <c r="AL11" s="30">
        <f t="shared" si="29"/>
        <v>4108326326.807301</v>
      </c>
      <c r="AM11" s="31">
        <f t="shared" si="30"/>
        <v>12166005507.341427</v>
      </c>
      <c r="AN11" s="29">
        <f t="shared" si="31"/>
        <v>3906753542.0771523</v>
      </c>
      <c r="AO11" s="30">
        <f t="shared" si="32"/>
        <v>4150925638.4569745</v>
      </c>
      <c r="AP11" s="30">
        <f t="shared" si="33"/>
        <v>4108326326.807301</v>
      </c>
      <c r="AQ11" s="31">
        <f t="shared" si="34"/>
        <v>12166005507.341427</v>
      </c>
      <c r="AR11" s="29">
        <f t="shared" si="35"/>
        <v>3906753542.0771523</v>
      </c>
      <c r="AS11" s="30">
        <f t="shared" si="36"/>
        <v>4150925638.4569745</v>
      </c>
      <c r="AT11" s="30">
        <f t="shared" si="37"/>
        <v>4108326326.807301</v>
      </c>
      <c r="AU11" s="31">
        <f t="shared" si="38"/>
        <v>12166005507.341427</v>
      </c>
      <c r="AV11" s="29">
        <f t="shared" si="39"/>
        <v>3906753542.0771523</v>
      </c>
      <c r="AW11" s="30">
        <f t="shared" si="40"/>
        <v>4150925638.4569745</v>
      </c>
      <c r="AX11" s="30">
        <f t="shared" si="41"/>
        <v>4108326326.807301</v>
      </c>
      <c r="AY11" s="31">
        <f t="shared" si="42"/>
        <v>12166005507.341427</v>
      </c>
      <c r="AZ11" s="29">
        <f t="shared" si="43"/>
        <v>3906753542.0771523</v>
      </c>
      <c r="BA11" s="30">
        <f t="shared" si="44"/>
        <v>4150925638.4569745</v>
      </c>
      <c r="BB11" s="30">
        <f t="shared" si="45"/>
        <v>4108326326.807301</v>
      </c>
      <c r="BC11" s="31">
        <f t="shared" si="46"/>
        <v>12166005507.341427</v>
      </c>
      <c r="BD11" s="29">
        <f t="shared" si="47"/>
        <v>3906753542.0771523</v>
      </c>
      <c r="BE11" s="30">
        <f t="shared" si="48"/>
        <v>4150925638.4569745</v>
      </c>
      <c r="BF11" s="30">
        <f t="shared" si="49"/>
        <v>10270815817.018253</v>
      </c>
      <c r="BG11" s="31">
        <f t="shared" si="50"/>
        <v>18328494997.55238</v>
      </c>
      <c r="BH11" s="31">
        <f t="shared" si="2"/>
        <v>152154555578.3081</v>
      </c>
      <c r="BI11" s="23">
        <f t="shared" si="51"/>
        <v>12679546298.192343</v>
      </c>
    </row>
    <row r="12" spans="2:61" ht="12.75">
      <c r="B12" s="1">
        <v>10</v>
      </c>
      <c r="C12" s="61" t="s">
        <v>9</v>
      </c>
      <c r="D12" s="44"/>
      <c r="E12" s="2"/>
      <c r="F12" s="8">
        <v>9472</v>
      </c>
      <c r="G12" s="9">
        <v>11211774081</v>
      </c>
      <c r="H12" s="9">
        <v>11947265170</v>
      </c>
      <c r="I12" s="12">
        <v>13847447939</v>
      </c>
      <c r="J12" s="21">
        <f t="shared" si="0"/>
        <v>12627064558.173</v>
      </c>
      <c r="K12" s="21">
        <f t="shared" si="1"/>
        <v>14635367726.7291</v>
      </c>
      <c r="L12" s="29">
        <f t="shared" si="3"/>
        <v>1010165164.6538401</v>
      </c>
      <c r="M12" s="30">
        <f t="shared" si="4"/>
        <v>1073300487.4447051</v>
      </c>
      <c r="N12" s="30">
        <f t="shared" si="5"/>
        <v>1219126131.636534</v>
      </c>
      <c r="O12" s="31">
        <f t="shared" si="6"/>
        <v>3302591783.735079</v>
      </c>
      <c r="P12" s="29">
        <f t="shared" si="7"/>
        <v>1010165164.6538401</v>
      </c>
      <c r="Q12" s="30">
        <f t="shared" si="8"/>
        <v>1073300487.4447051</v>
      </c>
      <c r="R12" s="30">
        <f t="shared" si="9"/>
        <v>1219126131.636534</v>
      </c>
      <c r="S12" s="31">
        <f t="shared" si="10"/>
        <v>3302591783.735079</v>
      </c>
      <c r="T12" s="29">
        <f t="shared" si="11"/>
        <v>1010165164.6538401</v>
      </c>
      <c r="U12" s="30">
        <f t="shared" si="12"/>
        <v>1073300487.4447051</v>
      </c>
      <c r="V12" s="30">
        <f t="shared" si="13"/>
        <v>1219126131.636534</v>
      </c>
      <c r="W12" s="31">
        <f t="shared" si="14"/>
        <v>3302591783.735079</v>
      </c>
      <c r="X12" s="29">
        <f t="shared" si="15"/>
        <v>1010165164.6538401</v>
      </c>
      <c r="Y12" s="30">
        <f t="shared" si="16"/>
        <v>1073300487.4447051</v>
      </c>
      <c r="Z12" s="30">
        <f t="shared" si="17"/>
        <v>1219126131.636534</v>
      </c>
      <c r="AA12" s="31">
        <f t="shared" si="18"/>
        <v>3302591783.735079</v>
      </c>
      <c r="AB12" s="29">
        <f t="shared" si="19"/>
        <v>1010165164.6538401</v>
      </c>
      <c r="AC12" s="30">
        <f t="shared" si="20"/>
        <v>1073300487.4447051</v>
      </c>
      <c r="AD12" s="30">
        <f t="shared" si="21"/>
        <v>1219126131.636534</v>
      </c>
      <c r="AE12" s="31">
        <f t="shared" si="22"/>
        <v>3302591783.735079</v>
      </c>
      <c r="AF12" s="29">
        <f t="shared" si="23"/>
        <v>1010165164.6538401</v>
      </c>
      <c r="AG12" s="30">
        <f t="shared" si="24"/>
        <v>1073300487.4447051</v>
      </c>
      <c r="AH12" s="30">
        <f t="shared" si="25"/>
        <v>1219126131.636534</v>
      </c>
      <c r="AI12" s="31">
        <f t="shared" si="26"/>
        <v>3302591783.735079</v>
      </c>
      <c r="AJ12" s="29">
        <f t="shared" si="27"/>
        <v>1010165164.6538401</v>
      </c>
      <c r="AK12" s="30">
        <f t="shared" si="28"/>
        <v>1073300487.4447051</v>
      </c>
      <c r="AL12" s="30">
        <f t="shared" si="29"/>
        <v>1219126131.636534</v>
      </c>
      <c r="AM12" s="31">
        <f t="shared" si="30"/>
        <v>3302591783.735079</v>
      </c>
      <c r="AN12" s="29">
        <f t="shared" si="31"/>
        <v>1010165164.6538401</v>
      </c>
      <c r="AO12" s="30">
        <f t="shared" si="32"/>
        <v>1073300487.4447051</v>
      </c>
      <c r="AP12" s="30">
        <f t="shared" si="33"/>
        <v>1219126131.636534</v>
      </c>
      <c r="AQ12" s="31">
        <f t="shared" si="34"/>
        <v>3302591783.735079</v>
      </c>
      <c r="AR12" s="29">
        <f t="shared" si="35"/>
        <v>1010165164.6538401</v>
      </c>
      <c r="AS12" s="30">
        <f t="shared" si="36"/>
        <v>1073300487.4447051</v>
      </c>
      <c r="AT12" s="30">
        <f t="shared" si="37"/>
        <v>1219126131.636534</v>
      </c>
      <c r="AU12" s="31">
        <f t="shared" si="38"/>
        <v>3302591783.735079</v>
      </c>
      <c r="AV12" s="29">
        <f t="shared" si="39"/>
        <v>1010165164.6538401</v>
      </c>
      <c r="AW12" s="30">
        <f t="shared" si="40"/>
        <v>1073300487.4447051</v>
      </c>
      <c r="AX12" s="30">
        <f t="shared" si="41"/>
        <v>1219126131.636534</v>
      </c>
      <c r="AY12" s="31">
        <f t="shared" si="42"/>
        <v>3302591783.735079</v>
      </c>
      <c r="AZ12" s="29">
        <f t="shared" si="43"/>
        <v>1010165164.6538401</v>
      </c>
      <c r="BA12" s="30">
        <f t="shared" si="44"/>
        <v>1073300487.4447051</v>
      </c>
      <c r="BB12" s="30">
        <f t="shared" si="45"/>
        <v>1219126131.636534</v>
      </c>
      <c r="BC12" s="31">
        <f t="shared" si="46"/>
        <v>3302591783.735079</v>
      </c>
      <c r="BD12" s="29">
        <f t="shared" si="47"/>
        <v>1010165164.6538401</v>
      </c>
      <c r="BE12" s="30">
        <f t="shared" si="48"/>
        <v>1073300487.4447051</v>
      </c>
      <c r="BF12" s="30">
        <f t="shared" si="49"/>
        <v>3047815329.091335</v>
      </c>
      <c r="BG12" s="31">
        <f t="shared" si="50"/>
        <v>5131280981.18988</v>
      </c>
      <c r="BH12" s="31">
        <f t="shared" si="2"/>
        <v>41459790602.275734</v>
      </c>
      <c r="BI12" s="23">
        <f t="shared" si="51"/>
        <v>3454982550.1896443</v>
      </c>
    </row>
    <row r="13" spans="2:61" ht="12.75">
      <c r="B13" s="1">
        <v>11</v>
      </c>
      <c r="C13" s="54" t="s">
        <v>10</v>
      </c>
      <c r="D13" s="44"/>
      <c r="E13" s="2"/>
      <c r="F13" s="8">
        <v>8587</v>
      </c>
      <c r="G13" s="9">
        <v>12968102121</v>
      </c>
      <c r="H13" s="9">
        <v>13538984896</v>
      </c>
      <c r="I13" s="12">
        <v>14250792861</v>
      </c>
      <c r="J13" s="21">
        <f t="shared" si="0"/>
        <v>14309353136.5824</v>
      </c>
      <c r="K13" s="21">
        <f t="shared" si="1"/>
        <v>15061662974.7909</v>
      </c>
      <c r="L13" s="29">
        <f t="shared" si="3"/>
        <v>1144748250.9265919</v>
      </c>
      <c r="M13" s="30">
        <f t="shared" si="4"/>
        <v>1216295016.609504</v>
      </c>
      <c r="N13" s="30">
        <f t="shared" si="5"/>
        <v>1254636525.800082</v>
      </c>
      <c r="O13" s="31">
        <f t="shared" si="6"/>
        <v>3615679793.336178</v>
      </c>
      <c r="P13" s="29">
        <f t="shared" si="7"/>
        <v>1144748250.9265919</v>
      </c>
      <c r="Q13" s="30">
        <f t="shared" si="8"/>
        <v>1216295016.609504</v>
      </c>
      <c r="R13" s="30">
        <f t="shared" si="9"/>
        <v>1254636525.800082</v>
      </c>
      <c r="S13" s="31">
        <f t="shared" si="10"/>
        <v>3615679793.336178</v>
      </c>
      <c r="T13" s="29">
        <f t="shared" si="11"/>
        <v>1144748250.9265919</v>
      </c>
      <c r="U13" s="30">
        <f t="shared" si="12"/>
        <v>1216295016.609504</v>
      </c>
      <c r="V13" s="30">
        <f t="shared" si="13"/>
        <v>1254636525.800082</v>
      </c>
      <c r="W13" s="31">
        <f t="shared" si="14"/>
        <v>3615679793.336178</v>
      </c>
      <c r="X13" s="29">
        <f t="shared" si="15"/>
        <v>1144748250.9265919</v>
      </c>
      <c r="Y13" s="30">
        <f t="shared" si="16"/>
        <v>1216295016.609504</v>
      </c>
      <c r="Z13" s="30">
        <f t="shared" si="17"/>
        <v>1254636525.800082</v>
      </c>
      <c r="AA13" s="31">
        <f t="shared" si="18"/>
        <v>3615679793.336178</v>
      </c>
      <c r="AB13" s="29">
        <f t="shared" si="19"/>
        <v>1144748250.9265919</v>
      </c>
      <c r="AC13" s="30">
        <f t="shared" si="20"/>
        <v>1216295016.609504</v>
      </c>
      <c r="AD13" s="30">
        <f t="shared" si="21"/>
        <v>1254636525.800082</v>
      </c>
      <c r="AE13" s="31">
        <f t="shared" si="22"/>
        <v>3615679793.336178</v>
      </c>
      <c r="AF13" s="29">
        <f t="shared" si="23"/>
        <v>1144748250.9265919</v>
      </c>
      <c r="AG13" s="30">
        <f t="shared" si="24"/>
        <v>1216295016.609504</v>
      </c>
      <c r="AH13" s="30">
        <f t="shared" si="25"/>
        <v>1254636525.800082</v>
      </c>
      <c r="AI13" s="31">
        <f t="shared" si="26"/>
        <v>3615679793.336178</v>
      </c>
      <c r="AJ13" s="29">
        <f t="shared" si="27"/>
        <v>1144748250.9265919</v>
      </c>
      <c r="AK13" s="30">
        <f t="shared" si="28"/>
        <v>1216295016.609504</v>
      </c>
      <c r="AL13" s="30">
        <f t="shared" si="29"/>
        <v>1254636525.800082</v>
      </c>
      <c r="AM13" s="31">
        <f t="shared" si="30"/>
        <v>3615679793.336178</v>
      </c>
      <c r="AN13" s="29">
        <f t="shared" si="31"/>
        <v>1144748250.9265919</v>
      </c>
      <c r="AO13" s="30">
        <f t="shared" si="32"/>
        <v>1216295016.609504</v>
      </c>
      <c r="AP13" s="30">
        <f t="shared" si="33"/>
        <v>1254636525.800082</v>
      </c>
      <c r="AQ13" s="31">
        <f t="shared" si="34"/>
        <v>3615679793.336178</v>
      </c>
      <c r="AR13" s="29">
        <f t="shared" si="35"/>
        <v>1144748250.9265919</v>
      </c>
      <c r="AS13" s="30">
        <f t="shared" si="36"/>
        <v>1216295016.609504</v>
      </c>
      <c r="AT13" s="30">
        <f t="shared" si="37"/>
        <v>1254636525.800082</v>
      </c>
      <c r="AU13" s="31">
        <f t="shared" si="38"/>
        <v>3615679793.336178</v>
      </c>
      <c r="AV13" s="29">
        <f t="shared" si="39"/>
        <v>1144748250.9265919</v>
      </c>
      <c r="AW13" s="30">
        <f t="shared" si="40"/>
        <v>1216295016.609504</v>
      </c>
      <c r="AX13" s="30">
        <f t="shared" si="41"/>
        <v>1254636525.800082</v>
      </c>
      <c r="AY13" s="31">
        <f t="shared" si="42"/>
        <v>3615679793.336178</v>
      </c>
      <c r="AZ13" s="29">
        <f t="shared" si="43"/>
        <v>1144748250.9265919</v>
      </c>
      <c r="BA13" s="30">
        <f t="shared" si="44"/>
        <v>1216295016.609504</v>
      </c>
      <c r="BB13" s="30">
        <f t="shared" si="45"/>
        <v>1254636525.800082</v>
      </c>
      <c r="BC13" s="31">
        <f t="shared" si="46"/>
        <v>3615679793.336178</v>
      </c>
      <c r="BD13" s="29">
        <f t="shared" si="47"/>
        <v>1144748250.9265919</v>
      </c>
      <c r="BE13" s="30">
        <f t="shared" si="48"/>
        <v>1216295016.609504</v>
      </c>
      <c r="BF13" s="30">
        <f t="shared" si="49"/>
        <v>3136591314.500205</v>
      </c>
      <c r="BG13" s="31">
        <f t="shared" si="50"/>
        <v>5497634582.036301</v>
      </c>
      <c r="BH13" s="31">
        <f t="shared" si="2"/>
        <v>45270112308.73427</v>
      </c>
      <c r="BI13" s="23">
        <f t="shared" si="51"/>
        <v>3772509359.061189</v>
      </c>
    </row>
    <row r="14" spans="2:61" ht="12.75">
      <c r="B14" s="1">
        <v>12</v>
      </c>
      <c r="C14" s="54" t="s">
        <v>11</v>
      </c>
      <c r="D14" s="44"/>
      <c r="E14" s="2"/>
      <c r="F14" s="8">
        <v>3086</v>
      </c>
      <c r="G14" s="9">
        <v>5129898861</v>
      </c>
      <c r="H14" s="9">
        <v>5133755108</v>
      </c>
      <c r="I14" s="12">
        <v>5265300740</v>
      </c>
      <c r="J14" s="21">
        <f t="shared" si="0"/>
        <v>5425865773.6452</v>
      </c>
      <c r="K14" s="21">
        <f t="shared" si="1"/>
        <v>5564896352.106</v>
      </c>
      <c r="L14" s="29">
        <f t="shared" si="3"/>
        <v>434069261.891616</v>
      </c>
      <c r="M14" s="30">
        <f t="shared" si="4"/>
        <v>461198590.75984204</v>
      </c>
      <c r="N14" s="30">
        <f t="shared" si="5"/>
        <v>463555866.1304298</v>
      </c>
      <c r="O14" s="31">
        <f t="shared" si="6"/>
        <v>1358823718.7818878</v>
      </c>
      <c r="P14" s="29">
        <f t="shared" si="7"/>
        <v>434069261.891616</v>
      </c>
      <c r="Q14" s="30">
        <f t="shared" si="8"/>
        <v>461198590.75984204</v>
      </c>
      <c r="R14" s="30">
        <f t="shared" si="9"/>
        <v>463555866.1304298</v>
      </c>
      <c r="S14" s="31">
        <f t="shared" si="10"/>
        <v>1358823718.7818878</v>
      </c>
      <c r="T14" s="29">
        <f t="shared" si="11"/>
        <v>434069261.891616</v>
      </c>
      <c r="U14" s="30">
        <f t="shared" si="12"/>
        <v>461198590.75984204</v>
      </c>
      <c r="V14" s="30">
        <f t="shared" si="13"/>
        <v>463555866.1304298</v>
      </c>
      <c r="W14" s="31">
        <f t="shared" si="14"/>
        <v>1358823718.7818878</v>
      </c>
      <c r="X14" s="29">
        <f t="shared" si="15"/>
        <v>434069261.891616</v>
      </c>
      <c r="Y14" s="30">
        <f t="shared" si="16"/>
        <v>461198590.75984204</v>
      </c>
      <c r="Z14" s="30">
        <f t="shared" si="17"/>
        <v>463555866.1304298</v>
      </c>
      <c r="AA14" s="31">
        <f t="shared" si="18"/>
        <v>1358823718.7818878</v>
      </c>
      <c r="AB14" s="29">
        <f t="shared" si="19"/>
        <v>434069261.891616</v>
      </c>
      <c r="AC14" s="30">
        <f t="shared" si="20"/>
        <v>461198590.75984204</v>
      </c>
      <c r="AD14" s="30">
        <f t="shared" si="21"/>
        <v>463555866.1304298</v>
      </c>
      <c r="AE14" s="31">
        <f t="shared" si="22"/>
        <v>1358823718.7818878</v>
      </c>
      <c r="AF14" s="29">
        <f t="shared" si="23"/>
        <v>434069261.891616</v>
      </c>
      <c r="AG14" s="30">
        <f t="shared" si="24"/>
        <v>461198590.75984204</v>
      </c>
      <c r="AH14" s="30">
        <f t="shared" si="25"/>
        <v>463555866.1304298</v>
      </c>
      <c r="AI14" s="31">
        <f t="shared" si="26"/>
        <v>1358823718.7818878</v>
      </c>
      <c r="AJ14" s="29">
        <f t="shared" si="27"/>
        <v>434069261.891616</v>
      </c>
      <c r="AK14" s="30">
        <f t="shared" si="28"/>
        <v>461198590.75984204</v>
      </c>
      <c r="AL14" s="30">
        <f t="shared" si="29"/>
        <v>463555866.1304298</v>
      </c>
      <c r="AM14" s="31">
        <f t="shared" si="30"/>
        <v>1358823718.7818878</v>
      </c>
      <c r="AN14" s="29">
        <f t="shared" si="31"/>
        <v>434069261.891616</v>
      </c>
      <c r="AO14" s="30">
        <f t="shared" si="32"/>
        <v>461198590.75984204</v>
      </c>
      <c r="AP14" s="30">
        <f t="shared" si="33"/>
        <v>463555866.1304298</v>
      </c>
      <c r="AQ14" s="31">
        <f t="shared" si="34"/>
        <v>1358823718.7818878</v>
      </c>
      <c r="AR14" s="29">
        <f t="shared" si="35"/>
        <v>434069261.891616</v>
      </c>
      <c r="AS14" s="30">
        <f t="shared" si="36"/>
        <v>461198590.75984204</v>
      </c>
      <c r="AT14" s="30">
        <f t="shared" si="37"/>
        <v>463555866.1304298</v>
      </c>
      <c r="AU14" s="31">
        <f t="shared" si="38"/>
        <v>1358823718.7818878</v>
      </c>
      <c r="AV14" s="29">
        <f t="shared" si="39"/>
        <v>434069261.891616</v>
      </c>
      <c r="AW14" s="30">
        <f t="shared" si="40"/>
        <v>461198590.75984204</v>
      </c>
      <c r="AX14" s="30">
        <f t="shared" si="41"/>
        <v>463555866.1304298</v>
      </c>
      <c r="AY14" s="31">
        <f t="shared" si="42"/>
        <v>1358823718.7818878</v>
      </c>
      <c r="AZ14" s="29">
        <f t="shared" si="43"/>
        <v>434069261.891616</v>
      </c>
      <c r="BA14" s="30">
        <f t="shared" si="44"/>
        <v>461198590.75984204</v>
      </c>
      <c r="BB14" s="30">
        <f t="shared" si="45"/>
        <v>463555866.1304298</v>
      </c>
      <c r="BC14" s="31">
        <f t="shared" si="46"/>
        <v>1358823718.7818878</v>
      </c>
      <c r="BD14" s="29">
        <f t="shared" si="47"/>
        <v>434069261.891616</v>
      </c>
      <c r="BE14" s="30">
        <f t="shared" si="48"/>
        <v>461198590.75984204</v>
      </c>
      <c r="BF14" s="30">
        <f t="shared" si="49"/>
        <v>1158889665.3260746</v>
      </c>
      <c r="BG14" s="31">
        <f t="shared" si="50"/>
        <v>2054157517.9775326</v>
      </c>
      <c r="BH14" s="31">
        <f t="shared" si="2"/>
        <v>17001218424.578295</v>
      </c>
      <c r="BI14" s="23">
        <f t="shared" si="51"/>
        <v>1416768202.0481913</v>
      </c>
    </row>
    <row r="15" spans="1:61" ht="12.75">
      <c r="A15" s="6" t="s">
        <v>102</v>
      </c>
      <c r="B15" s="24">
        <v>13</v>
      </c>
      <c r="C15" s="56" t="s">
        <v>12</v>
      </c>
      <c r="D15" s="47">
        <f>1852+196</f>
        <v>2048</v>
      </c>
      <c r="E15" s="3">
        <v>1350000</v>
      </c>
      <c r="F15" s="10"/>
      <c r="G15" s="11">
        <f>D15*E15</f>
        <v>2764800000</v>
      </c>
      <c r="H15" s="11">
        <f>G15</f>
        <v>2764800000</v>
      </c>
      <c r="I15" s="13">
        <f>H15*110%</f>
        <v>3041280000.0000005</v>
      </c>
      <c r="J15" s="21">
        <f t="shared" si="0"/>
        <v>2922117120</v>
      </c>
      <c r="K15" s="21">
        <f t="shared" si="1"/>
        <v>3214328832.0000005</v>
      </c>
      <c r="L15" s="29">
        <f t="shared" si="3"/>
        <v>233769369.6</v>
      </c>
      <c r="M15" s="30">
        <f t="shared" si="4"/>
        <v>248379955.20000002</v>
      </c>
      <c r="N15" s="30">
        <f t="shared" si="5"/>
        <v>267753591.70560002</v>
      </c>
      <c r="O15" s="31">
        <f t="shared" si="6"/>
        <v>749902916.5056</v>
      </c>
      <c r="P15" s="29">
        <f t="shared" si="7"/>
        <v>233769369.6</v>
      </c>
      <c r="Q15" s="30">
        <f t="shared" si="8"/>
        <v>248379955.20000002</v>
      </c>
      <c r="R15" s="30">
        <f t="shared" si="9"/>
        <v>267753591.70560002</v>
      </c>
      <c r="S15" s="31">
        <f t="shared" si="10"/>
        <v>749902916.5056</v>
      </c>
      <c r="T15" s="29">
        <f t="shared" si="11"/>
        <v>233769369.6</v>
      </c>
      <c r="U15" s="30">
        <f t="shared" si="12"/>
        <v>248379955.20000002</v>
      </c>
      <c r="V15" s="30">
        <f t="shared" si="13"/>
        <v>267753591.70560002</v>
      </c>
      <c r="W15" s="31">
        <f t="shared" si="14"/>
        <v>749902916.5056</v>
      </c>
      <c r="X15" s="29">
        <f t="shared" si="15"/>
        <v>233769369.6</v>
      </c>
      <c r="Y15" s="30">
        <f t="shared" si="16"/>
        <v>248379955.20000002</v>
      </c>
      <c r="Z15" s="30">
        <f t="shared" si="17"/>
        <v>267753591.70560002</v>
      </c>
      <c r="AA15" s="31">
        <f t="shared" si="18"/>
        <v>749902916.5056</v>
      </c>
      <c r="AB15" s="29">
        <f t="shared" si="19"/>
        <v>233769369.6</v>
      </c>
      <c r="AC15" s="30">
        <f t="shared" si="20"/>
        <v>248379955.20000002</v>
      </c>
      <c r="AD15" s="30">
        <f t="shared" si="21"/>
        <v>267753591.70560002</v>
      </c>
      <c r="AE15" s="31">
        <f t="shared" si="22"/>
        <v>749902916.5056</v>
      </c>
      <c r="AF15" s="29">
        <f t="shared" si="23"/>
        <v>233769369.6</v>
      </c>
      <c r="AG15" s="30">
        <f t="shared" si="24"/>
        <v>248379955.20000002</v>
      </c>
      <c r="AH15" s="30">
        <f t="shared" si="25"/>
        <v>267753591.70560002</v>
      </c>
      <c r="AI15" s="31">
        <f t="shared" si="26"/>
        <v>749902916.5056</v>
      </c>
      <c r="AJ15" s="29">
        <f t="shared" si="27"/>
        <v>233769369.6</v>
      </c>
      <c r="AK15" s="30">
        <f t="shared" si="28"/>
        <v>248379955.20000002</v>
      </c>
      <c r="AL15" s="30">
        <f t="shared" si="29"/>
        <v>267753591.70560002</v>
      </c>
      <c r="AM15" s="31">
        <f t="shared" si="30"/>
        <v>749902916.5056</v>
      </c>
      <c r="AN15" s="29">
        <f t="shared" si="31"/>
        <v>233769369.6</v>
      </c>
      <c r="AO15" s="30">
        <f t="shared" si="32"/>
        <v>248379955.20000002</v>
      </c>
      <c r="AP15" s="30">
        <f t="shared" si="33"/>
        <v>267753591.70560002</v>
      </c>
      <c r="AQ15" s="31">
        <f t="shared" si="34"/>
        <v>749902916.5056</v>
      </c>
      <c r="AR15" s="29">
        <f t="shared" si="35"/>
        <v>233769369.6</v>
      </c>
      <c r="AS15" s="30">
        <f t="shared" si="36"/>
        <v>248379955.20000002</v>
      </c>
      <c r="AT15" s="30">
        <f t="shared" si="37"/>
        <v>267753591.70560002</v>
      </c>
      <c r="AU15" s="31">
        <f t="shared" si="38"/>
        <v>749902916.5056</v>
      </c>
      <c r="AV15" s="29">
        <f t="shared" si="39"/>
        <v>233769369.6</v>
      </c>
      <c r="AW15" s="30">
        <f t="shared" si="40"/>
        <v>248379955.20000002</v>
      </c>
      <c r="AX15" s="30">
        <f t="shared" si="41"/>
        <v>267753591.70560002</v>
      </c>
      <c r="AY15" s="31">
        <f t="shared" si="42"/>
        <v>749902916.5056</v>
      </c>
      <c r="AZ15" s="29">
        <f t="shared" si="43"/>
        <v>233769369.6</v>
      </c>
      <c r="BA15" s="30">
        <f t="shared" si="44"/>
        <v>248379955.20000002</v>
      </c>
      <c r="BB15" s="30">
        <f t="shared" si="45"/>
        <v>267753591.70560002</v>
      </c>
      <c r="BC15" s="31">
        <f t="shared" si="46"/>
        <v>749902916.5056</v>
      </c>
      <c r="BD15" s="29">
        <f t="shared" si="47"/>
        <v>233769369.6</v>
      </c>
      <c r="BE15" s="30">
        <f t="shared" si="48"/>
        <v>248379955.20000002</v>
      </c>
      <c r="BF15" s="30">
        <f t="shared" si="49"/>
        <v>669383979.264</v>
      </c>
      <c r="BG15" s="31">
        <f t="shared" si="50"/>
        <v>1151533304.0640001</v>
      </c>
      <c r="BH15" s="31">
        <f t="shared" si="2"/>
        <v>9400465385.625599</v>
      </c>
      <c r="BI15" s="23">
        <f t="shared" si="51"/>
        <v>783372115.4688</v>
      </c>
    </row>
    <row r="16" spans="2:61" ht="12.75">
      <c r="B16" s="1">
        <v>14</v>
      </c>
      <c r="C16" s="56" t="s">
        <v>13</v>
      </c>
      <c r="D16" s="46"/>
      <c r="E16" s="3"/>
      <c r="F16" s="8">
        <v>697</v>
      </c>
      <c r="G16" s="9">
        <v>1011292801</v>
      </c>
      <c r="H16" s="9">
        <v>1055244073</v>
      </c>
      <c r="I16" s="12">
        <v>1062838776</v>
      </c>
      <c r="J16" s="21">
        <f t="shared" si="0"/>
        <v>1115287460.7537</v>
      </c>
      <c r="K16" s="21">
        <f t="shared" si="1"/>
        <v>1123314302.3544</v>
      </c>
      <c r="L16" s="29">
        <f t="shared" si="3"/>
        <v>89222996.860296</v>
      </c>
      <c r="M16" s="30">
        <f t="shared" si="4"/>
        <v>94799434.16406451</v>
      </c>
      <c r="N16" s="30">
        <f t="shared" si="5"/>
        <v>93572081.38612151</v>
      </c>
      <c r="O16" s="31">
        <f t="shared" si="6"/>
        <v>277594512.41048205</v>
      </c>
      <c r="P16" s="29">
        <f t="shared" si="7"/>
        <v>89222996.860296</v>
      </c>
      <c r="Q16" s="30">
        <f t="shared" si="8"/>
        <v>94799434.16406451</v>
      </c>
      <c r="R16" s="30">
        <f t="shared" si="9"/>
        <v>93572081.38612151</v>
      </c>
      <c r="S16" s="31">
        <f t="shared" si="10"/>
        <v>277594512.41048205</v>
      </c>
      <c r="T16" s="29">
        <f t="shared" si="11"/>
        <v>89222996.860296</v>
      </c>
      <c r="U16" s="30">
        <f t="shared" si="12"/>
        <v>94799434.16406451</v>
      </c>
      <c r="V16" s="30">
        <f t="shared" si="13"/>
        <v>93572081.38612151</v>
      </c>
      <c r="W16" s="31">
        <f t="shared" si="14"/>
        <v>277594512.41048205</v>
      </c>
      <c r="X16" s="29">
        <f t="shared" si="15"/>
        <v>89222996.860296</v>
      </c>
      <c r="Y16" s="30">
        <f t="shared" si="16"/>
        <v>94799434.16406451</v>
      </c>
      <c r="Z16" s="30">
        <f t="shared" si="17"/>
        <v>93572081.38612151</v>
      </c>
      <c r="AA16" s="31">
        <f t="shared" si="18"/>
        <v>277594512.41048205</v>
      </c>
      <c r="AB16" s="29">
        <f t="shared" si="19"/>
        <v>89222996.860296</v>
      </c>
      <c r="AC16" s="30">
        <f t="shared" si="20"/>
        <v>94799434.16406451</v>
      </c>
      <c r="AD16" s="30">
        <f t="shared" si="21"/>
        <v>93572081.38612151</v>
      </c>
      <c r="AE16" s="31">
        <f t="shared" si="22"/>
        <v>277594512.41048205</v>
      </c>
      <c r="AF16" s="29">
        <f t="shared" si="23"/>
        <v>89222996.860296</v>
      </c>
      <c r="AG16" s="30">
        <f t="shared" si="24"/>
        <v>94799434.16406451</v>
      </c>
      <c r="AH16" s="30">
        <f t="shared" si="25"/>
        <v>93572081.38612151</v>
      </c>
      <c r="AI16" s="31">
        <f t="shared" si="26"/>
        <v>277594512.41048205</v>
      </c>
      <c r="AJ16" s="29">
        <f t="shared" si="27"/>
        <v>89222996.860296</v>
      </c>
      <c r="AK16" s="30">
        <f t="shared" si="28"/>
        <v>94799434.16406451</v>
      </c>
      <c r="AL16" s="30">
        <f t="shared" si="29"/>
        <v>93572081.38612151</v>
      </c>
      <c r="AM16" s="31">
        <f t="shared" si="30"/>
        <v>277594512.41048205</v>
      </c>
      <c r="AN16" s="29">
        <f t="shared" si="31"/>
        <v>89222996.860296</v>
      </c>
      <c r="AO16" s="30">
        <f t="shared" si="32"/>
        <v>94799434.16406451</v>
      </c>
      <c r="AP16" s="30">
        <f t="shared" si="33"/>
        <v>93572081.38612151</v>
      </c>
      <c r="AQ16" s="31">
        <f t="shared" si="34"/>
        <v>277594512.41048205</v>
      </c>
      <c r="AR16" s="29">
        <f t="shared" si="35"/>
        <v>89222996.860296</v>
      </c>
      <c r="AS16" s="30">
        <f t="shared" si="36"/>
        <v>94799434.16406451</v>
      </c>
      <c r="AT16" s="30">
        <f t="shared" si="37"/>
        <v>93572081.38612151</v>
      </c>
      <c r="AU16" s="31">
        <f t="shared" si="38"/>
        <v>277594512.41048205</v>
      </c>
      <c r="AV16" s="29">
        <f t="shared" si="39"/>
        <v>89222996.860296</v>
      </c>
      <c r="AW16" s="30">
        <f t="shared" si="40"/>
        <v>94799434.16406451</v>
      </c>
      <c r="AX16" s="30">
        <f t="shared" si="41"/>
        <v>93572081.38612151</v>
      </c>
      <c r="AY16" s="31">
        <f t="shared" si="42"/>
        <v>277594512.41048205</v>
      </c>
      <c r="AZ16" s="29">
        <f t="shared" si="43"/>
        <v>89222996.860296</v>
      </c>
      <c r="BA16" s="30">
        <f t="shared" si="44"/>
        <v>94799434.16406451</v>
      </c>
      <c r="BB16" s="30">
        <f t="shared" si="45"/>
        <v>93572081.38612151</v>
      </c>
      <c r="BC16" s="31">
        <f t="shared" si="46"/>
        <v>277594512.41048205</v>
      </c>
      <c r="BD16" s="29">
        <f t="shared" si="47"/>
        <v>89222996.860296</v>
      </c>
      <c r="BE16" s="30">
        <f t="shared" si="48"/>
        <v>94799434.16406451</v>
      </c>
      <c r="BF16" s="30">
        <f t="shared" si="49"/>
        <v>233930203.46530378</v>
      </c>
      <c r="BG16" s="31">
        <f t="shared" si="50"/>
        <v>417952634.4896643</v>
      </c>
      <c r="BH16" s="31">
        <f t="shared" si="2"/>
        <v>3471492271.004966</v>
      </c>
      <c r="BI16" s="23">
        <f t="shared" si="51"/>
        <v>289291022.58374715</v>
      </c>
    </row>
    <row r="17" spans="2:61" ht="12.75">
      <c r="B17" s="1">
        <v>15</v>
      </c>
      <c r="C17" s="54" t="s">
        <v>14</v>
      </c>
      <c r="D17" s="44"/>
      <c r="E17" s="2"/>
      <c r="F17" s="8">
        <v>5383</v>
      </c>
      <c r="G17" s="9">
        <v>7459805400</v>
      </c>
      <c r="H17" s="9">
        <v>7736427285</v>
      </c>
      <c r="I17" s="12">
        <v>7876769127</v>
      </c>
      <c r="J17" s="21">
        <f t="shared" si="0"/>
        <v>8176629997.5164995</v>
      </c>
      <c r="K17" s="21">
        <f t="shared" si="1"/>
        <v>8324957290.3263</v>
      </c>
      <c r="L17" s="29">
        <f t="shared" si="3"/>
        <v>654130399.80132</v>
      </c>
      <c r="M17" s="30">
        <f t="shared" si="4"/>
        <v>695013549.7889025</v>
      </c>
      <c r="N17" s="30">
        <f t="shared" si="5"/>
        <v>693468942.2841808</v>
      </c>
      <c r="O17" s="31">
        <f t="shared" si="6"/>
        <v>2042612891.874403</v>
      </c>
      <c r="P17" s="29">
        <f t="shared" si="7"/>
        <v>654130399.80132</v>
      </c>
      <c r="Q17" s="30">
        <f t="shared" si="8"/>
        <v>695013549.7889025</v>
      </c>
      <c r="R17" s="30">
        <f t="shared" si="9"/>
        <v>693468942.2841808</v>
      </c>
      <c r="S17" s="31">
        <f t="shared" si="10"/>
        <v>2042612891.874403</v>
      </c>
      <c r="T17" s="29">
        <f t="shared" si="11"/>
        <v>654130399.80132</v>
      </c>
      <c r="U17" s="30">
        <f t="shared" si="12"/>
        <v>695013549.7889025</v>
      </c>
      <c r="V17" s="30">
        <f t="shared" si="13"/>
        <v>693468942.2841808</v>
      </c>
      <c r="W17" s="31">
        <f t="shared" si="14"/>
        <v>2042612891.874403</v>
      </c>
      <c r="X17" s="29">
        <f t="shared" si="15"/>
        <v>654130399.80132</v>
      </c>
      <c r="Y17" s="30">
        <f t="shared" si="16"/>
        <v>695013549.7889025</v>
      </c>
      <c r="Z17" s="30">
        <f t="shared" si="17"/>
        <v>693468942.2841808</v>
      </c>
      <c r="AA17" s="31">
        <f t="shared" si="18"/>
        <v>2042612891.874403</v>
      </c>
      <c r="AB17" s="29">
        <f t="shared" si="19"/>
        <v>654130399.80132</v>
      </c>
      <c r="AC17" s="30">
        <f t="shared" si="20"/>
        <v>695013549.7889025</v>
      </c>
      <c r="AD17" s="30">
        <f t="shared" si="21"/>
        <v>693468942.2841808</v>
      </c>
      <c r="AE17" s="31">
        <f t="shared" si="22"/>
        <v>2042612891.874403</v>
      </c>
      <c r="AF17" s="29">
        <f t="shared" si="23"/>
        <v>654130399.80132</v>
      </c>
      <c r="AG17" s="30">
        <f t="shared" si="24"/>
        <v>695013549.7889025</v>
      </c>
      <c r="AH17" s="30">
        <f t="shared" si="25"/>
        <v>693468942.2841808</v>
      </c>
      <c r="AI17" s="31">
        <f t="shared" si="26"/>
        <v>2042612891.874403</v>
      </c>
      <c r="AJ17" s="29">
        <f t="shared" si="27"/>
        <v>654130399.80132</v>
      </c>
      <c r="AK17" s="30">
        <f t="shared" si="28"/>
        <v>695013549.7889025</v>
      </c>
      <c r="AL17" s="30">
        <f t="shared" si="29"/>
        <v>693468942.2841808</v>
      </c>
      <c r="AM17" s="31">
        <f t="shared" si="30"/>
        <v>2042612891.874403</v>
      </c>
      <c r="AN17" s="29">
        <f t="shared" si="31"/>
        <v>654130399.80132</v>
      </c>
      <c r="AO17" s="30">
        <f t="shared" si="32"/>
        <v>695013549.7889025</v>
      </c>
      <c r="AP17" s="30">
        <f t="shared" si="33"/>
        <v>693468942.2841808</v>
      </c>
      <c r="AQ17" s="31">
        <f t="shared" si="34"/>
        <v>2042612891.874403</v>
      </c>
      <c r="AR17" s="29">
        <f t="shared" si="35"/>
        <v>654130399.80132</v>
      </c>
      <c r="AS17" s="30">
        <f t="shared" si="36"/>
        <v>695013549.7889025</v>
      </c>
      <c r="AT17" s="30">
        <f t="shared" si="37"/>
        <v>693468942.2841808</v>
      </c>
      <c r="AU17" s="31">
        <f t="shared" si="38"/>
        <v>2042612891.874403</v>
      </c>
      <c r="AV17" s="29">
        <f t="shared" si="39"/>
        <v>654130399.80132</v>
      </c>
      <c r="AW17" s="30">
        <f t="shared" si="40"/>
        <v>695013549.7889025</v>
      </c>
      <c r="AX17" s="30">
        <f t="shared" si="41"/>
        <v>693468942.2841808</v>
      </c>
      <c r="AY17" s="31">
        <f t="shared" si="42"/>
        <v>2042612891.874403</v>
      </c>
      <c r="AZ17" s="29">
        <f t="shared" si="43"/>
        <v>654130399.80132</v>
      </c>
      <c r="BA17" s="30">
        <f t="shared" si="44"/>
        <v>695013549.7889025</v>
      </c>
      <c r="BB17" s="30">
        <f t="shared" si="45"/>
        <v>693468942.2841808</v>
      </c>
      <c r="BC17" s="31">
        <f t="shared" si="46"/>
        <v>2042612891.874403</v>
      </c>
      <c r="BD17" s="29">
        <f t="shared" si="47"/>
        <v>654130399.80132</v>
      </c>
      <c r="BE17" s="30">
        <f t="shared" si="48"/>
        <v>695013549.7889025</v>
      </c>
      <c r="BF17" s="30">
        <f t="shared" si="49"/>
        <v>1733672355.7104518</v>
      </c>
      <c r="BG17" s="31">
        <f t="shared" si="50"/>
        <v>3082816305.3006744</v>
      </c>
      <c r="BH17" s="31">
        <f t="shared" si="2"/>
        <v>25551558115.919113</v>
      </c>
      <c r="BI17" s="23">
        <f t="shared" si="51"/>
        <v>2129296509.6599262</v>
      </c>
    </row>
    <row r="18" spans="2:61" ht="12.75">
      <c r="B18" s="24">
        <v>16</v>
      </c>
      <c r="C18" s="56" t="s">
        <v>15</v>
      </c>
      <c r="D18" s="47">
        <f>5949+453</f>
        <v>6402</v>
      </c>
      <c r="E18" s="3">
        <v>1537500</v>
      </c>
      <c r="F18" s="10"/>
      <c r="G18" s="11">
        <f>D18*E18</f>
        <v>9843075000</v>
      </c>
      <c r="H18" s="11">
        <f>G18</f>
        <v>9843075000</v>
      </c>
      <c r="I18" s="13">
        <f>H18*110%</f>
        <v>10827382500</v>
      </c>
      <c r="J18" s="21">
        <f t="shared" si="0"/>
        <v>10403145967.5</v>
      </c>
      <c r="K18" s="21">
        <f t="shared" si="1"/>
        <v>11443460564.25</v>
      </c>
      <c r="L18" s="29">
        <f t="shared" si="3"/>
        <v>832251677.4</v>
      </c>
      <c r="M18" s="30">
        <f t="shared" si="4"/>
        <v>884267407.2375001</v>
      </c>
      <c r="N18" s="30">
        <f t="shared" si="5"/>
        <v>953240265.002025</v>
      </c>
      <c r="O18" s="31">
        <f t="shared" si="6"/>
        <v>2669759349.639525</v>
      </c>
      <c r="P18" s="29">
        <f t="shared" si="7"/>
        <v>832251677.4</v>
      </c>
      <c r="Q18" s="30">
        <f t="shared" si="8"/>
        <v>884267407.2375001</v>
      </c>
      <c r="R18" s="30">
        <f t="shared" si="9"/>
        <v>953240265.002025</v>
      </c>
      <c r="S18" s="31">
        <f t="shared" si="10"/>
        <v>2669759349.639525</v>
      </c>
      <c r="T18" s="29">
        <f t="shared" si="11"/>
        <v>832251677.4</v>
      </c>
      <c r="U18" s="30">
        <f t="shared" si="12"/>
        <v>884267407.2375001</v>
      </c>
      <c r="V18" s="30">
        <f t="shared" si="13"/>
        <v>953240265.002025</v>
      </c>
      <c r="W18" s="31">
        <f t="shared" si="14"/>
        <v>2669759349.639525</v>
      </c>
      <c r="X18" s="29">
        <f t="shared" si="15"/>
        <v>832251677.4</v>
      </c>
      <c r="Y18" s="30">
        <f t="shared" si="16"/>
        <v>884267407.2375001</v>
      </c>
      <c r="Z18" s="30">
        <f t="shared" si="17"/>
        <v>953240265.002025</v>
      </c>
      <c r="AA18" s="31">
        <f t="shared" si="18"/>
        <v>2669759349.639525</v>
      </c>
      <c r="AB18" s="29">
        <f t="shared" si="19"/>
        <v>832251677.4</v>
      </c>
      <c r="AC18" s="30">
        <f t="shared" si="20"/>
        <v>884267407.2375001</v>
      </c>
      <c r="AD18" s="30">
        <f t="shared" si="21"/>
        <v>953240265.002025</v>
      </c>
      <c r="AE18" s="31">
        <f t="shared" si="22"/>
        <v>2669759349.639525</v>
      </c>
      <c r="AF18" s="29">
        <f t="shared" si="23"/>
        <v>832251677.4</v>
      </c>
      <c r="AG18" s="30">
        <f t="shared" si="24"/>
        <v>884267407.2375001</v>
      </c>
      <c r="AH18" s="30">
        <f t="shared" si="25"/>
        <v>953240265.002025</v>
      </c>
      <c r="AI18" s="31">
        <f t="shared" si="26"/>
        <v>2669759349.639525</v>
      </c>
      <c r="AJ18" s="29">
        <f t="shared" si="27"/>
        <v>832251677.4</v>
      </c>
      <c r="AK18" s="30">
        <f t="shared" si="28"/>
        <v>884267407.2375001</v>
      </c>
      <c r="AL18" s="30">
        <f t="shared" si="29"/>
        <v>953240265.002025</v>
      </c>
      <c r="AM18" s="31">
        <f t="shared" si="30"/>
        <v>2669759349.639525</v>
      </c>
      <c r="AN18" s="29">
        <f t="shared" si="31"/>
        <v>832251677.4</v>
      </c>
      <c r="AO18" s="30">
        <f t="shared" si="32"/>
        <v>884267407.2375001</v>
      </c>
      <c r="AP18" s="30">
        <f t="shared" si="33"/>
        <v>953240265.002025</v>
      </c>
      <c r="AQ18" s="31">
        <f t="shared" si="34"/>
        <v>2669759349.639525</v>
      </c>
      <c r="AR18" s="29">
        <f t="shared" si="35"/>
        <v>832251677.4</v>
      </c>
      <c r="AS18" s="30">
        <f t="shared" si="36"/>
        <v>884267407.2375001</v>
      </c>
      <c r="AT18" s="30">
        <f t="shared" si="37"/>
        <v>953240265.002025</v>
      </c>
      <c r="AU18" s="31">
        <f t="shared" si="38"/>
        <v>2669759349.639525</v>
      </c>
      <c r="AV18" s="29">
        <f t="shared" si="39"/>
        <v>832251677.4</v>
      </c>
      <c r="AW18" s="30">
        <f t="shared" si="40"/>
        <v>884267407.2375001</v>
      </c>
      <c r="AX18" s="30">
        <f t="shared" si="41"/>
        <v>953240265.002025</v>
      </c>
      <c r="AY18" s="31">
        <f t="shared" si="42"/>
        <v>2669759349.639525</v>
      </c>
      <c r="AZ18" s="29">
        <f t="shared" si="43"/>
        <v>832251677.4</v>
      </c>
      <c r="BA18" s="30">
        <f t="shared" si="44"/>
        <v>884267407.2375001</v>
      </c>
      <c r="BB18" s="30">
        <f t="shared" si="45"/>
        <v>953240265.002025</v>
      </c>
      <c r="BC18" s="31">
        <f t="shared" si="46"/>
        <v>2669759349.639525</v>
      </c>
      <c r="BD18" s="29">
        <f t="shared" si="47"/>
        <v>832251677.4</v>
      </c>
      <c r="BE18" s="30">
        <f t="shared" si="48"/>
        <v>884267407.2375001</v>
      </c>
      <c r="BF18" s="30">
        <f t="shared" si="49"/>
        <v>2383100662.5050626</v>
      </c>
      <c r="BG18" s="31">
        <f t="shared" si="50"/>
        <v>4099619747.142563</v>
      </c>
      <c r="BH18" s="31">
        <f t="shared" si="2"/>
        <v>33466972593.177345</v>
      </c>
      <c r="BI18" s="23">
        <f t="shared" si="51"/>
        <v>2788914382.7647786</v>
      </c>
    </row>
    <row r="19" spans="2:61" ht="12.75">
      <c r="B19" s="1">
        <v>17</v>
      </c>
      <c r="C19" s="54" t="s">
        <v>16</v>
      </c>
      <c r="D19" s="44"/>
      <c r="E19" s="2"/>
      <c r="F19" s="8">
        <v>2778</v>
      </c>
      <c r="G19" s="9">
        <v>3233654320</v>
      </c>
      <c r="H19" s="9">
        <v>3275988526</v>
      </c>
      <c r="I19" s="12">
        <v>3438385412</v>
      </c>
      <c r="J19" s="21">
        <f t="shared" si="0"/>
        <v>3462392273.1294</v>
      </c>
      <c r="K19" s="21">
        <f t="shared" si="1"/>
        <v>3634029541.9428</v>
      </c>
      <c r="L19" s="29">
        <f t="shared" si="3"/>
        <v>276991381.850352</v>
      </c>
      <c r="M19" s="30">
        <f t="shared" si="4"/>
        <v>294303343.215999</v>
      </c>
      <c r="N19" s="30">
        <f t="shared" si="5"/>
        <v>302714660.84383523</v>
      </c>
      <c r="O19" s="31">
        <f t="shared" si="6"/>
        <v>874009385.9101862</v>
      </c>
      <c r="P19" s="29">
        <f t="shared" si="7"/>
        <v>276991381.850352</v>
      </c>
      <c r="Q19" s="30">
        <f t="shared" si="8"/>
        <v>294303343.215999</v>
      </c>
      <c r="R19" s="30">
        <f t="shared" si="9"/>
        <v>302714660.84383523</v>
      </c>
      <c r="S19" s="31">
        <f t="shared" si="10"/>
        <v>874009385.9101862</v>
      </c>
      <c r="T19" s="29">
        <f t="shared" si="11"/>
        <v>276991381.850352</v>
      </c>
      <c r="U19" s="30">
        <f t="shared" si="12"/>
        <v>294303343.215999</v>
      </c>
      <c r="V19" s="30">
        <f t="shared" si="13"/>
        <v>302714660.84383523</v>
      </c>
      <c r="W19" s="31">
        <f t="shared" si="14"/>
        <v>874009385.9101862</v>
      </c>
      <c r="X19" s="29">
        <f t="shared" si="15"/>
        <v>276991381.850352</v>
      </c>
      <c r="Y19" s="30">
        <f t="shared" si="16"/>
        <v>294303343.215999</v>
      </c>
      <c r="Z19" s="30">
        <f t="shared" si="17"/>
        <v>302714660.84383523</v>
      </c>
      <c r="AA19" s="31">
        <f t="shared" si="18"/>
        <v>874009385.9101862</v>
      </c>
      <c r="AB19" s="29">
        <f t="shared" si="19"/>
        <v>276991381.850352</v>
      </c>
      <c r="AC19" s="30">
        <f t="shared" si="20"/>
        <v>294303343.215999</v>
      </c>
      <c r="AD19" s="30">
        <f t="shared" si="21"/>
        <v>302714660.84383523</v>
      </c>
      <c r="AE19" s="31">
        <f t="shared" si="22"/>
        <v>874009385.9101862</v>
      </c>
      <c r="AF19" s="29">
        <f t="shared" si="23"/>
        <v>276991381.850352</v>
      </c>
      <c r="AG19" s="30">
        <f t="shared" si="24"/>
        <v>294303343.215999</v>
      </c>
      <c r="AH19" s="30">
        <f t="shared" si="25"/>
        <v>302714660.84383523</v>
      </c>
      <c r="AI19" s="31">
        <f t="shared" si="26"/>
        <v>874009385.9101862</v>
      </c>
      <c r="AJ19" s="29">
        <f t="shared" si="27"/>
        <v>276991381.850352</v>
      </c>
      <c r="AK19" s="30">
        <f t="shared" si="28"/>
        <v>294303343.215999</v>
      </c>
      <c r="AL19" s="30">
        <f t="shared" si="29"/>
        <v>302714660.84383523</v>
      </c>
      <c r="AM19" s="31">
        <f t="shared" si="30"/>
        <v>874009385.9101862</v>
      </c>
      <c r="AN19" s="29">
        <f t="shared" si="31"/>
        <v>276991381.850352</v>
      </c>
      <c r="AO19" s="30">
        <f t="shared" si="32"/>
        <v>294303343.215999</v>
      </c>
      <c r="AP19" s="30">
        <f t="shared" si="33"/>
        <v>302714660.84383523</v>
      </c>
      <c r="AQ19" s="31">
        <f t="shared" si="34"/>
        <v>874009385.9101862</v>
      </c>
      <c r="AR19" s="29">
        <f t="shared" si="35"/>
        <v>276991381.850352</v>
      </c>
      <c r="AS19" s="30">
        <f t="shared" si="36"/>
        <v>294303343.215999</v>
      </c>
      <c r="AT19" s="30">
        <f t="shared" si="37"/>
        <v>302714660.84383523</v>
      </c>
      <c r="AU19" s="31">
        <f t="shared" si="38"/>
        <v>874009385.9101862</v>
      </c>
      <c r="AV19" s="29">
        <f t="shared" si="39"/>
        <v>276991381.850352</v>
      </c>
      <c r="AW19" s="30">
        <f t="shared" si="40"/>
        <v>294303343.215999</v>
      </c>
      <c r="AX19" s="30">
        <f t="shared" si="41"/>
        <v>302714660.84383523</v>
      </c>
      <c r="AY19" s="31">
        <f t="shared" si="42"/>
        <v>874009385.9101862</v>
      </c>
      <c r="AZ19" s="29">
        <f t="shared" si="43"/>
        <v>276991381.850352</v>
      </c>
      <c r="BA19" s="30">
        <f t="shared" si="44"/>
        <v>294303343.215999</v>
      </c>
      <c r="BB19" s="30">
        <f t="shared" si="45"/>
        <v>302714660.84383523</v>
      </c>
      <c r="BC19" s="31">
        <f t="shared" si="46"/>
        <v>874009385.9101862</v>
      </c>
      <c r="BD19" s="29">
        <f t="shared" si="47"/>
        <v>276991381.850352</v>
      </c>
      <c r="BE19" s="30">
        <f t="shared" si="48"/>
        <v>294303343.215999</v>
      </c>
      <c r="BF19" s="30">
        <f t="shared" si="49"/>
        <v>756786652.1095881</v>
      </c>
      <c r="BG19" s="31">
        <f t="shared" si="50"/>
        <v>1328081377.175939</v>
      </c>
      <c r="BH19" s="31">
        <f t="shared" si="2"/>
        <v>10942184622.187986</v>
      </c>
      <c r="BI19" s="23">
        <f t="shared" si="51"/>
        <v>911848718.5156655</v>
      </c>
    </row>
    <row r="20" spans="2:61" ht="12.75">
      <c r="B20" s="1">
        <v>18</v>
      </c>
      <c r="C20" s="54" t="s">
        <v>17</v>
      </c>
      <c r="D20" s="44"/>
      <c r="E20" s="2"/>
      <c r="F20" s="8">
        <v>4784</v>
      </c>
      <c r="G20" s="9">
        <v>6588992852</v>
      </c>
      <c r="H20" s="9">
        <v>6935269845</v>
      </c>
      <c r="I20" s="12">
        <v>7193179872</v>
      </c>
      <c r="J20" s="21">
        <f t="shared" si="0"/>
        <v>7329886699.1805</v>
      </c>
      <c r="K20" s="21">
        <f t="shared" si="1"/>
        <v>7602471806.7168</v>
      </c>
      <c r="L20" s="29">
        <f t="shared" si="3"/>
        <v>586390935.93444</v>
      </c>
      <c r="M20" s="30">
        <f t="shared" si="4"/>
        <v>623040369.4303426</v>
      </c>
      <c r="N20" s="30">
        <f t="shared" si="5"/>
        <v>633285901.4995095</v>
      </c>
      <c r="O20" s="31">
        <f t="shared" si="6"/>
        <v>1842717206.8642921</v>
      </c>
      <c r="P20" s="29">
        <f t="shared" si="7"/>
        <v>586390935.93444</v>
      </c>
      <c r="Q20" s="30">
        <f t="shared" si="8"/>
        <v>623040369.4303426</v>
      </c>
      <c r="R20" s="30">
        <f t="shared" si="9"/>
        <v>633285901.4995095</v>
      </c>
      <c r="S20" s="31">
        <f t="shared" si="10"/>
        <v>1842717206.8642921</v>
      </c>
      <c r="T20" s="29">
        <f t="shared" si="11"/>
        <v>586390935.93444</v>
      </c>
      <c r="U20" s="30">
        <f t="shared" si="12"/>
        <v>623040369.4303426</v>
      </c>
      <c r="V20" s="30">
        <f t="shared" si="13"/>
        <v>633285901.4995095</v>
      </c>
      <c r="W20" s="31">
        <f t="shared" si="14"/>
        <v>1842717206.8642921</v>
      </c>
      <c r="X20" s="29">
        <f t="shared" si="15"/>
        <v>586390935.93444</v>
      </c>
      <c r="Y20" s="30">
        <f t="shared" si="16"/>
        <v>623040369.4303426</v>
      </c>
      <c r="Z20" s="30">
        <f t="shared" si="17"/>
        <v>633285901.4995095</v>
      </c>
      <c r="AA20" s="31">
        <f t="shared" si="18"/>
        <v>1842717206.8642921</v>
      </c>
      <c r="AB20" s="29">
        <f t="shared" si="19"/>
        <v>586390935.93444</v>
      </c>
      <c r="AC20" s="30">
        <f t="shared" si="20"/>
        <v>623040369.4303426</v>
      </c>
      <c r="AD20" s="30">
        <f t="shared" si="21"/>
        <v>633285901.4995095</v>
      </c>
      <c r="AE20" s="31">
        <f t="shared" si="22"/>
        <v>1842717206.8642921</v>
      </c>
      <c r="AF20" s="29">
        <f t="shared" si="23"/>
        <v>586390935.93444</v>
      </c>
      <c r="AG20" s="30">
        <f t="shared" si="24"/>
        <v>623040369.4303426</v>
      </c>
      <c r="AH20" s="30">
        <f t="shared" si="25"/>
        <v>633285901.4995095</v>
      </c>
      <c r="AI20" s="31">
        <f t="shared" si="26"/>
        <v>1842717206.8642921</v>
      </c>
      <c r="AJ20" s="29">
        <f t="shared" si="27"/>
        <v>586390935.93444</v>
      </c>
      <c r="AK20" s="30">
        <f t="shared" si="28"/>
        <v>623040369.4303426</v>
      </c>
      <c r="AL20" s="30">
        <f t="shared" si="29"/>
        <v>633285901.4995095</v>
      </c>
      <c r="AM20" s="31">
        <f t="shared" si="30"/>
        <v>1842717206.8642921</v>
      </c>
      <c r="AN20" s="29">
        <f t="shared" si="31"/>
        <v>586390935.93444</v>
      </c>
      <c r="AO20" s="30">
        <f t="shared" si="32"/>
        <v>623040369.4303426</v>
      </c>
      <c r="AP20" s="30">
        <f t="shared" si="33"/>
        <v>633285901.4995095</v>
      </c>
      <c r="AQ20" s="31">
        <f t="shared" si="34"/>
        <v>1842717206.8642921</v>
      </c>
      <c r="AR20" s="29">
        <f t="shared" si="35"/>
        <v>586390935.93444</v>
      </c>
      <c r="AS20" s="30">
        <f t="shared" si="36"/>
        <v>623040369.4303426</v>
      </c>
      <c r="AT20" s="30">
        <f t="shared" si="37"/>
        <v>633285901.4995095</v>
      </c>
      <c r="AU20" s="31">
        <f t="shared" si="38"/>
        <v>1842717206.8642921</v>
      </c>
      <c r="AV20" s="29">
        <f t="shared" si="39"/>
        <v>586390935.93444</v>
      </c>
      <c r="AW20" s="30">
        <f t="shared" si="40"/>
        <v>623040369.4303426</v>
      </c>
      <c r="AX20" s="30">
        <f t="shared" si="41"/>
        <v>633285901.4995095</v>
      </c>
      <c r="AY20" s="31">
        <f t="shared" si="42"/>
        <v>1842717206.8642921</v>
      </c>
      <c r="AZ20" s="29">
        <f t="shared" si="43"/>
        <v>586390935.93444</v>
      </c>
      <c r="BA20" s="30">
        <f t="shared" si="44"/>
        <v>623040369.4303426</v>
      </c>
      <c r="BB20" s="30">
        <f t="shared" si="45"/>
        <v>633285901.4995095</v>
      </c>
      <c r="BC20" s="31">
        <f t="shared" si="46"/>
        <v>1842717206.8642921</v>
      </c>
      <c r="BD20" s="29">
        <f t="shared" si="47"/>
        <v>586390935.93444</v>
      </c>
      <c r="BE20" s="30">
        <f t="shared" si="48"/>
        <v>623040369.4303426</v>
      </c>
      <c r="BF20" s="30">
        <f t="shared" si="49"/>
        <v>1583214753.7487736</v>
      </c>
      <c r="BG20" s="31">
        <f t="shared" si="50"/>
        <v>2792646059.113556</v>
      </c>
      <c r="BH20" s="31">
        <f t="shared" si="2"/>
        <v>23062535334.62077</v>
      </c>
      <c r="BI20" s="23">
        <f t="shared" si="51"/>
        <v>1921877944.5517309</v>
      </c>
    </row>
    <row r="21" spans="2:61" ht="12.75">
      <c r="B21" s="1">
        <v>19</v>
      </c>
      <c r="C21" s="56" t="s">
        <v>18</v>
      </c>
      <c r="D21" s="46"/>
      <c r="E21" s="3"/>
      <c r="F21" s="8">
        <v>761</v>
      </c>
      <c r="G21" s="9">
        <v>1109200087</v>
      </c>
      <c r="H21" s="9">
        <v>1171439118</v>
      </c>
      <c r="I21" s="12">
        <v>1188348916</v>
      </c>
      <c r="J21" s="21">
        <f t="shared" si="0"/>
        <v>1238094003.8142</v>
      </c>
      <c r="K21" s="21">
        <f t="shared" si="1"/>
        <v>1255965969.3204</v>
      </c>
      <c r="L21" s="29">
        <f t="shared" si="3"/>
        <v>99047520.305136</v>
      </c>
      <c r="M21" s="30">
        <f t="shared" si="4"/>
        <v>105237990.32420701</v>
      </c>
      <c r="N21" s="30">
        <f t="shared" si="5"/>
        <v>104621965.24438933</v>
      </c>
      <c r="O21" s="31">
        <f t="shared" si="6"/>
        <v>308907475.8737323</v>
      </c>
      <c r="P21" s="29">
        <f t="shared" si="7"/>
        <v>99047520.305136</v>
      </c>
      <c r="Q21" s="30">
        <f t="shared" si="8"/>
        <v>105237990.32420701</v>
      </c>
      <c r="R21" s="30">
        <f t="shared" si="9"/>
        <v>104621965.24438933</v>
      </c>
      <c r="S21" s="31">
        <f t="shared" si="10"/>
        <v>308907475.8737323</v>
      </c>
      <c r="T21" s="29">
        <f t="shared" si="11"/>
        <v>99047520.305136</v>
      </c>
      <c r="U21" s="30">
        <f t="shared" si="12"/>
        <v>105237990.32420701</v>
      </c>
      <c r="V21" s="30">
        <f t="shared" si="13"/>
        <v>104621965.24438933</v>
      </c>
      <c r="W21" s="31">
        <f t="shared" si="14"/>
        <v>308907475.8737323</v>
      </c>
      <c r="X21" s="29">
        <f t="shared" si="15"/>
        <v>99047520.305136</v>
      </c>
      <c r="Y21" s="30">
        <f t="shared" si="16"/>
        <v>105237990.32420701</v>
      </c>
      <c r="Z21" s="30">
        <f t="shared" si="17"/>
        <v>104621965.24438933</v>
      </c>
      <c r="AA21" s="31">
        <f t="shared" si="18"/>
        <v>308907475.8737323</v>
      </c>
      <c r="AB21" s="29">
        <f t="shared" si="19"/>
        <v>99047520.305136</v>
      </c>
      <c r="AC21" s="30">
        <f t="shared" si="20"/>
        <v>105237990.32420701</v>
      </c>
      <c r="AD21" s="30">
        <f t="shared" si="21"/>
        <v>104621965.24438933</v>
      </c>
      <c r="AE21" s="31">
        <f t="shared" si="22"/>
        <v>308907475.8737323</v>
      </c>
      <c r="AF21" s="29">
        <f t="shared" si="23"/>
        <v>99047520.305136</v>
      </c>
      <c r="AG21" s="30">
        <f t="shared" si="24"/>
        <v>105237990.32420701</v>
      </c>
      <c r="AH21" s="30">
        <f t="shared" si="25"/>
        <v>104621965.24438933</v>
      </c>
      <c r="AI21" s="31">
        <f t="shared" si="26"/>
        <v>308907475.8737323</v>
      </c>
      <c r="AJ21" s="29">
        <f t="shared" si="27"/>
        <v>99047520.305136</v>
      </c>
      <c r="AK21" s="30">
        <f t="shared" si="28"/>
        <v>105237990.32420701</v>
      </c>
      <c r="AL21" s="30">
        <f t="shared" si="29"/>
        <v>104621965.24438933</v>
      </c>
      <c r="AM21" s="31">
        <f t="shared" si="30"/>
        <v>308907475.8737323</v>
      </c>
      <c r="AN21" s="29">
        <f t="shared" si="31"/>
        <v>99047520.305136</v>
      </c>
      <c r="AO21" s="30">
        <f t="shared" si="32"/>
        <v>105237990.32420701</v>
      </c>
      <c r="AP21" s="30">
        <f t="shared" si="33"/>
        <v>104621965.24438933</v>
      </c>
      <c r="AQ21" s="31">
        <f t="shared" si="34"/>
        <v>308907475.8737323</v>
      </c>
      <c r="AR21" s="29">
        <f t="shared" si="35"/>
        <v>99047520.305136</v>
      </c>
      <c r="AS21" s="30">
        <f t="shared" si="36"/>
        <v>105237990.32420701</v>
      </c>
      <c r="AT21" s="30">
        <f t="shared" si="37"/>
        <v>104621965.24438933</v>
      </c>
      <c r="AU21" s="31">
        <f t="shared" si="38"/>
        <v>308907475.8737323</v>
      </c>
      <c r="AV21" s="29">
        <f t="shared" si="39"/>
        <v>99047520.305136</v>
      </c>
      <c r="AW21" s="30">
        <f t="shared" si="40"/>
        <v>105237990.32420701</v>
      </c>
      <c r="AX21" s="30">
        <f t="shared" si="41"/>
        <v>104621965.24438933</v>
      </c>
      <c r="AY21" s="31">
        <f t="shared" si="42"/>
        <v>308907475.8737323</v>
      </c>
      <c r="AZ21" s="29">
        <f t="shared" si="43"/>
        <v>99047520.305136</v>
      </c>
      <c r="BA21" s="30">
        <f t="shared" si="44"/>
        <v>105237990.32420701</v>
      </c>
      <c r="BB21" s="30">
        <f t="shared" si="45"/>
        <v>104621965.24438933</v>
      </c>
      <c r="BC21" s="31">
        <f t="shared" si="46"/>
        <v>308907475.8737323</v>
      </c>
      <c r="BD21" s="29">
        <f t="shared" si="47"/>
        <v>99047520.305136</v>
      </c>
      <c r="BE21" s="30">
        <f t="shared" si="48"/>
        <v>105237990.32420701</v>
      </c>
      <c r="BF21" s="30">
        <f t="shared" si="49"/>
        <v>261554913.1109733</v>
      </c>
      <c r="BG21" s="31">
        <f t="shared" si="50"/>
        <v>465840423.7403163</v>
      </c>
      <c r="BH21" s="31">
        <f t="shared" si="2"/>
        <v>3863822658.3513727</v>
      </c>
      <c r="BI21" s="23">
        <f t="shared" si="51"/>
        <v>321985221.5292811</v>
      </c>
    </row>
    <row r="22" spans="2:61" ht="12.75">
      <c r="B22" s="1">
        <v>20</v>
      </c>
      <c r="C22" s="54" t="s">
        <v>19</v>
      </c>
      <c r="D22" s="44"/>
      <c r="E22" s="2"/>
      <c r="F22" s="8">
        <v>2918</v>
      </c>
      <c r="G22" s="9">
        <v>4028371473</v>
      </c>
      <c r="H22" s="9">
        <v>4018221000</v>
      </c>
      <c r="I22" s="12">
        <v>4781441946</v>
      </c>
      <c r="J22" s="21">
        <f t="shared" si="0"/>
        <v>4246857774.8999996</v>
      </c>
      <c r="K22" s="21">
        <f t="shared" si="1"/>
        <v>5053505992.7274</v>
      </c>
      <c r="L22" s="29">
        <f t="shared" si="3"/>
        <v>339748621.992</v>
      </c>
      <c r="M22" s="30">
        <f t="shared" si="4"/>
        <v>360982910.8665</v>
      </c>
      <c r="N22" s="30">
        <f t="shared" si="5"/>
        <v>420957049.1941924</v>
      </c>
      <c r="O22" s="31">
        <f t="shared" si="6"/>
        <v>1121688582.0526924</v>
      </c>
      <c r="P22" s="29">
        <f t="shared" si="7"/>
        <v>339748621.992</v>
      </c>
      <c r="Q22" s="30">
        <f t="shared" si="8"/>
        <v>360982910.8665</v>
      </c>
      <c r="R22" s="30">
        <f t="shared" si="9"/>
        <v>420957049.1941924</v>
      </c>
      <c r="S22" s="31">
        <f t="shared" si="10"/>
        <v>1121688582.0526924</v>
      </c>
      <c r="T22" s="29">
        <f t="shared" si="11"/>
        <v>339748621.992</v>
      </c>
      <c r="U22" s="30">
        <f t="shared" si="12"/>
        <v>360982910.8665</v>
      </c>
      <c r="V22" s="30">
        <f t="shared" si="13"/>
        <v>420957049.1941924</v>
      </c>
      <c r="W22" s="31">
        <f t="shared" si="14"/>
        <v>1121688582.0526924</v>
      </c>
      <c r="X22" s="29">
        <f t="shared" si="15"/>
        <v>339748621.992</v>
      </c>
      <c r="Y22" s="30">
        <f t="shared" si="16"/>
        <v>360982910.8665</v>
      </c>
      <c r="Z22" s="30">
        <f t="shared" si="17"/>
        <v>420957049.1941924</v>
      </c>
      <c r="AA22" s="31">
        <f t="shared" si="18"/>
        <v>1121688582.0526924</v>
      </c>
      <c r="AB22" s="29">
        <f t="shared" si="19"/>
        <v>339748621.992</v>
      </c>
      <c r="AC22" s="30">
        <f t="shared" si="20"/>
        <v>360982910.8665</v>
      </c>
      <c r="AD22" s="30">
        <f t="shared" si="21"/>
        <v>420957049.1941924</v>
      </c>
      <c r="AE22" s="31">
        <f t="shared" si="22"/>
        <v>1121688582.0526924</v>
      </c>
      <c r="AF22" s="29">
        <f t="shared" si="23"/>
        <v>339748621.992</v>
      </c>
      <c r="AG22" s="30">
        <f t="shared" si="24"/>
        <v>360982910.8665</v>
      </c>
      <c r="AH22" s="30">
        <f t="shared" si="25"/>
        <v>420957049.1941924</v>
      </c>
      <c r="AI22" s="31">
        <f t="shared" si="26"/>
        <v>1121688582.0526924</v>
      </c>
      <c r="AJ22" s="29">
        <f t="shared" si="27"/>
        <v>339748621.992</v>
      </c>
      <c r="AK22" s="30">
        <f t="shared" si="28"/>
        <v>360982910.8665</v>
      </c>
      <c r="AL22" s="30">
        <f t="shared" si="29"/>
        <v>420957049.1941924</v>
      </c>
      <c r="AM22" s="31">
        <f t="shared" si="30"/>
        <v>1121688582.0526924</v>
      </c>
      <c r="AN22" s="29">
        <f t="shared" si="31"/>
        <v>339748621.992</v>
      </c>
      <c r="AO22" s="30">
        <f t="shared" si="32"/>
        <v>360982910.8665</v>
      </c>
      <c r="AP22" s="30">
        <f t="shared" si="33"/>
        <v>420957049.1941924</v>
      </c>
      <c r="AQ22" s="31">
        <f t="shared" si="34"/>
        <v>1121688582.0526924</v>
      </c>
      <c r="AR22" s="29">
        <f t="shared" si="35"/>
        <v>339748621.992</v>
      </c>
      <c r="AS22" s="30">
        <f t="shared" si="36"/>
        <v>360982910.8665</v>
      </c>
      <c r="AT22" s="30">
        <f t="shared" si="37"/>
        <v>420957049.1941924</v>
      </c>
      <c r="AU22" s="31">
        <f t="shared" si="38"/>
        <v>1121688582.0526924</v>
      </c>
      <c r="AV22" s="29">
        <f t="shared" si="39"/>
        <v>339748621.992</v>
      </c>
      <c r="AW22" s="30">
        <f t="shared" si="40"/>
        <v>360982910.8665</v>
      </c>
      <c r="AX22" s="30">
        <f t="shared" si="41"/>
        <v>420957049.1941924</v>
      </c>
      <c r="AY22" s="31">
        <f t="shared" si="42"/>
        <v>1121688582.0526924</v>
      </c>
      <c r="AZ22" s="29">
        <f t="shared" si="43"/>
        <v>339748621.992</v>
      </c>
      <c r="BA22" s="30">
        <f t="shared" si="44"/>
        <v>360982910.8665</v>
      </c>
      <c r="BB22" s="30">
        <f t="shared" si="45"/>
        <v>420957049.1941924</v>
      </c>
      <c r="BC22" s="31">
        <f t="shared" si="46"/>
        <v>1121688582.0526924</v>
      </c>
      <c r="BD22" s="29">
        <f t="shared" si="47"/>
        <v>339748621.992</v>
      </c>
      <c r="BE22" s="30">
        <f t="shared" si="48"/>
        <v>360982910.8665</v>
      </c>
      <c r="BF22" s="30">
        <f t="shared" si="49"/>
        <v>1052392622.985481</v>
      </c>
      <c r="BG22" s="31">
        <f t="shared" si="50"/>
        <v>1753124155.843981</v>
      </c>
      <c r="BH22" s="31">
        <f t="shared" si="2"/>
        <v>14091698558.423597</v>
      </c>
      <c r="BI22" s="23">
        <f t="shared" si="51"/>
        <v>1174308213.2019665</v>
      </c>
    </row>
    <row r="23" spans="2:61" ht="12.75">
      <c r="B23" s="1">
        <v>21</v>
      </c>
      <c r="C23" s="54" t="s">
        <v>20</v>
      </c>
      <c r="D23" s="44"/>
      <c r="E23" s="2"/>
      <c r="F23" s="8">
        <v>9721</v>
      </c>
      <c r="G23" s="9">
        <v>11757825271</v>
      </c>
      <c r="H23" s="9">
        <v>12084487735</v>
      </c>
      <c r="I23" s="12">
        <v>12399788025</v>
      </c>
      <c r="J23" s="21">
        <f t="shared" si="0"/>
        <v>12772095087.1215</v>
      </c>
      <c r="K23" s="21">
        <f t="shared" si="1"/>
        <v>13105335963.6225</v>
      </c>
      <c r="L23" s="29">
        <f t="shared" si="3"/>
        <v>1021767606.96972</v>
      </c>
      <c r="M23" s="30">
        <f t="shared" si="4"/>
        <v>1085628082.4053276</v>
      </c>
      <c r="N23" s="30">
        <f t="shared" si="5"/>
        <v>1091674485.7697542</v>
      </c>
      <c r="O23" s="31">
        <f t="shared" si="6"/>
        <v>3199070175.144802</v>
      </c>
      <c r="P23" s="29">
        <f t="shared" si="7"/>
        <v>1021767606.96972</v>
      </c>
      <c r="Q23" s="30">
        <f t="shared" si="8"/>
        <v>1085628082.4053276</v>
      </c>
      <c r="R23" s="30">
        <f t="shared" si="9"/>
        <v>1091674485.7697542</v>
      </c>
      <c r="S23" s="31">
        <f t="shared" si="10"/>
        <v>3199070175.144802</v>
      </c>
      <c r="T23" s="29">
        <f t="shared" si="11"/>
        <v>1021767606.96972</v>
      </c>
      <c r="U23" s="30">
        <f t="shared" si="12"/>
        <v>1085628082.4053276</v>
      </c>
      <c r="V23" s="30">
        <f t="shared" si="13"/>
        <v>1091674485.7697542</v>
      </c>
      <c r="W23" s="31">
        <f t="shared" si="14"/>
        <v>3199070175.144802</v>
      </c>
      <c r="X23" s="29">
        <f t="shared" si="15"/>
        <v>1021767606.96972</v>
      </c>
      <c r="Y23" s="30">
        <f t="shared" si="16"/>
        <v>1085628082.4053276</v>
      </c>
      <c r="Z23" s="30">
        <f t="shared" si="17"/>
        <v>1091674485.7697542</v>
      </c>
      <c r="AA23" s="31">
        <f t="shared" si="18"/>
        <v>3199070175.144802</v>
      </c>
      <c r="AB23" s="29">
        <f t="shared" si="19"/>
        <v>1021767606.96972</v>
      </c>
      <c r="AC23" s="30">
        <f t="shared" si="20"/>
        <v>1085628082.4053276</v>
      </c>
      <c r="AD23" s="30">
        <f t="shared" si="21"/>
        <v>1091674485.7697542</v>
      </c>
      <c r="AE23" s="31">
        <f t="shared" si="22"/>
        <v>3199070175.144802</v>
      </c>
      <c r="AF23" s="29">
        <f t="shared" si="23"/>
        <v>1021767606.96972</v>
      </c>
      <c r="AG23" s="30">
        <f t="shared" si="24"/>
        <v>1085628082.4053276</v>
      </c>
      <c r="AH23" s="30">
        <f t="shared" si="25"/>
        <v>1091674485.7697542</v>
      </c>
      <c r="AI23" s="31">
        <f t="shared" si="26"/>
        <v>3199070175.144802</v>
      </c>
      <c r="AJ23" s="29">
        <f t="shared" si="27"/>
        <v>1021767606.96972</v>
      </c>
      <c r="AK23" s="30">
        <f t="shared" si="28"/>
        <v>1085628082.4053276</v>
      </c>
      <c r="AL23" s="30">
        <f t="shared" si="29"/>
        <v>1091674485.7697542</v>
      </c>
      <c r="AM23" s="31">
        <f t="shared" si="30"/>
        <v>3199070175.144802</v>
      </c>
      <c r="AN23" s="29">
        <f t="shared" si="31"/>
        <v>1021767606.96972</v>
      </c>
      <c r="AO23" s="30">
        <f t="shared" si="32"/>
        <v>1085628082.4053276</v>
      </c>
      <c r="AP23" s="30">
        <f t="shared" si="33"/>
        <v>1091674485.7697542</v>
      </c>
      <c r="AQ23" s="31">
        <f t="shared" si="34"/>
        <v>3199070175.144802</v>
      </c>
      <c r="AR23" s="29">
        <f t="shared" si="35"/>
        <v>1021767606.96972</v>
      </c>
      <c r="AS23" s="30">
        <f t="shared" si="36"/>
        <v>1085628082.4053276</v>
      </c>
      <c r="AT23" s="30">
        <f t="shared" si="37"/>
        <v>1091674485.7697542</v>
      </c>
      <c r="AU23" s="31">
        <f t="shared" si="38"/>
        <v>3199070175.144802</v>
      </c>
      <c r="AV23" s="29">
        <f t="shared" si="39"/>
        <v>1021767606.96972</v>
      </c>
      <c r="AW23" s="30">
        <f t="shared" si="40"/>
        <v>1085628082.4053276</v>
      </c>
      <c r="AX23" s="30">
        <f t="shared" si="41"/>
        <v>1091674485.7697542</v>
      </c>
      <c r="AY23" s="31">
        <f t="shared" si="42"/>
        <v>3199070175.144802</v>
      </c>
      <c r="AZ23" s="29">
        <f t="shared" si="43"/>
        <v>1021767606.96972</v>
      </c>
      <c r="BA23" s="30">
        <f t="shared" si="44"/>
        <v>1085628082.4053276</v>
      </c>
      <c r="BB23" s="30">
        <f t="shared" si="45"/>
        <v>1091674485.7697542</v>
      </c>
      <c r="BC23" s="31">
        <f t="shared" si="46"/>
        <v>3199070175.144802</v>
      </c>
      <c r="BD23" s="29">
        <f t="shared" si="47"/>
        <v>1021767606.96972</v>
      </c>
      <c r="BE23" s="30">
        <f t="shared" si="48"/>
        <v>1085628082.4053276</v>
      </c>
      <c r="BF23" s="30">
        <f t="shared" si="49"/>
        <v>2729186214.4243855</v>
      </c>
      <c r="BG23" s="31">
        <f t="shared" si="50"/>
        <v>4836581903.799433</v>
      </c>
      <c r="BH23" s="31">
        <f t="shared" si="2"/>
        <v>40026353830.39226</v>
      </c>
      <c r="BI23" s="23">
        <f t="shared" si="51"/>
        <v>3335529485.8660216</v>
      </c>
    </row>
    <row r="24" spans="2:61" ht="12.75">
      <c r="B24" s="1">
        <v>22</v>
      </c>
      <c r="C24" s="54" t="s">
        <v>21</v>
      </c>
      <c r="D24" s="44"/>
      <c r="E24" s="2"/>
      <c r="F24" s="8">
        <v>5932</v>
      </c>
      <c r="G24" s="9">
        <v>7136787984</v>
      </c>
      <c r="H24" s="9">
        <v>7731380688</v>
      </c>
      <c r="I24" s="12">
        <v>7901635321</v>
      </c>
      <c r="J24" s="21">
        <f t="shared" si="0"/>
        <v>8171296249.1472</v>
      </c>
      <c r="K24" s="21">
        <f t="shared" si="1"/>
        <v>8351238370.764899</v>
      </c>
      <c r="L24" s="29">
        <f t="shared" si="3"/>
        <v>653703699.9317759</v>
      </c>
      <c r="M24" s="30">
        <f t="shared" si="4"/>
        <v>694560181.177512</v>
      </c>
      <c r="N24" s="30">
        <f t="shared" si="5"/>
        <v>695658156.2847161</v>
      </c>
      <c r="O24" s="31">
        <f t="shared" si="6"/>
        <v>2043922037.394004</v>
      </c>
      <c r="P24" s="29">
        <f t="shared" si="7"/>
        <v>653703699.9317759</v>
      </c>
      <c r="Q24" s="30">
        <f t="shared" si="8"/>
        <v>694560181.177512</v>
      </c>
      <c r="R24" s="30">
        <f t="shared" si="9"/>
        <v>695658156.2847161</v>
      </c>
      <c r="S24" s="31">
        <f t="shared" si="10"/>
        <v>2043922037.394004</v>
      </c>
      <c r="T24" s="29">
        <f t="shared" si="11"/>
        <v>653703699.9317759</v>
      </c>
      <c r="U24" s="30">
        <f t="shared" si="12"/>
        <v>694560181.177512</v>
      </c>
      <c r="V24" s="30">
        <f t="shared" si="13"/>
        <v>695658156.2847161</v>
      </c>
      <c r="W24" s="31">
        <f t="shared" si="14"/>
        <v>2043922037.394004</v>
      </c>
      <c r="X24" s="29">
        <f t="shared" si="15"/>
        <v>653703699.9317759</v>
      </c>
      <c r="Y24" s="30">
        <f t="shared" si="16"/>
        <v>694560181.177512</v>
      </c>
      <c r="Z24" s="30">
        <f t="shared" si="17"/>
        <v>695658156.2847161</v>
      </c>
      <c r="AA24" s="31">
        <f t="shared" si="18"/>
        <v>2043922037.394004</v>
      </c>
      <c r="AB24" s="29">
        <f t="shared" si="19"/>
        <v>653703699.9317759</v>
      </c>
      <c r="AC24" s="30">
        <f t="shared" si="20"/>
        <v>694560181.177512</v>
      </c>
      <c r="AD24" s="30">
        <f t="shared" si="21"/>
        <v>695658156.2847161</v>
      </c>
      <c r="AE24" s="31">
        <f t="shared" si="22"/>
        <v>2043922037.394004</v>
      </c>
      <c r="AF24" s="29">
        <f t="shared" si="23"/>
        <v>653703699.9317759</v>
      </c>
      <c r="AG24" s="30">
        <f t="shared" si="24"/>
        <v>694560181.177512</v>
      </c>
      <c r="AH24" s="30">
        <f t="shared" si="25"/>
        <v>695658156.2847161</v>
      </c>
      <c r="AI24" s="31">
        <f t="shared" si="26"/>
        <v>2043922037.394004</v>
      </c>
      <c r="AJ24" s="29">
        <f t="shared" si="27"/>
        <v>653703699.9317759</v>
      </c>
      <c r="AK24" s="30">
        <f t="shared" si="28"/>
        <v>694560181.177512</v>
      </c>
      <c r="AL24" s="30">
        <f t="shared" si="29"/>
        <v>695658156.2847161</v>
      </c>
      <c r="AM24" s="31">
        <f t="shared" si="30"/>
        <v>2043922037.394004</v>
      </c>
      <c r="AN24" s="29">
        <f t="shared" si="31"/>
        <v>653703699.9317759</v>
      </c>
      <c r="AO24" s="30">
        <f t="shared" si="32"/>
        <v>694560181.177512</v>
      </c>
      <c r="AP24" s="30">
        <f t="shared" si="33"/>
        <v>695658156.2847161</v>
      </c>
      <c r="AQ24" s="31">
        <f t="shared" si="34"/>
        <v>2043922037.394004</v>
      </c>
      <c r="AR24" s="29">
        <f t="shared" si="35"/>
        <v>653703699.9317759</v>
      </c>
      <c r="AS24" s="30">
        <f t="shared" si="36"/>
        <v>694560181.177512</v>
      </c>
      <c r="AT24" s="30">
        <f t="shared" si="37"/>
        <v>695658156.2847161</v>
      </c>
      <c r="AU24" s="31">
        <f t="shared" si="38"/>
        <v>2043922037.394004</v>
      </c>
      <c r="AV24" s="29">
        <f t="shared" si="39"/>
        <v>653703699.9317759</v>
      </c>
      <c r="AW24" s="30">
        <f t="shared" si="40"/>
        <v>694560181.177512</v>
      </c>
      <c r="AX24" s="30">
        <f t="shared" si="41"/>
        <v>695658156.2847161</v>
      </c>
      <c r="AY24" s="31">
        <f t="shared" si="42"/>
        <v>2043922037.394004</v>
      </c>
      <c r="AZ24" s="29">
        <f t="shared" si="43"/>
        <v>653703699.9317759</v>
      </c>
      <c r="BA24" s="30">
        <f t="shared" si="44"/>
        <v>694560181.177512</v>
      </c>
      <c r="BB24" s="30">
        <f t="shared" si="45"/>
        <v>695658156.2847161</v>
      </c>
      <c r="BC24" s="31">
        <f t="shared" si="46"/>
        <v>2043922037.394004</v>
      </c>
      <c r="BD24" s="29">
        <f t="shared" si="47"/>
        <v>653703699.9317759</v>
      </c>
      <c r="BE24" s="30">
        <f t="shared" si="48"/>
        <v>694560181.177512</v>
      </c>
      <c r="BF24" s="30">
        <f t="shared" si="49"/>
        <v>1739145390.7117903</v>
      </c>
      <c r="BG24" s="31">
        <f t="shared" si="50"/>
        <v>3087409271.8210783</v>
      </c>
      <c r="BH24" s="31">
        <f t="shared" si="2"/>
        <v>25570551683.15513</v>
      </c>
      <c r="BI24" s="23">
        <f t="shared" si="51"/>
        <v>2130879306.929594</v>
      </c>
    </row>
    <row r="25" spans="1:61" ht="12.75">
      <c r="A25" s="6" t="s">
        <v>102</v>
      </c>
      <c r="B25" s="24">
        <v>23</v>
      </c>
      <c r="C25" s="55" t="s">
        <v>22</v>
      </c>
      <c r="D25" s="48">
        <f>1002+71</f>
        <v>1073</v>
      </c>
      <c r="E25" s="5">
        <v>1420000</v>
      </c>
      <c r="F25" s="10"/>
      <c r="G25" s="11">
        <f>D25*E25</f>
        <v>1523660000</v>
      </c>
      <c r="H25" s="11">
        <f>G25</f>
        <v>1523660000</v>
      </c>
      <c r="I25" s="13">
        <f>H25*110%</f>
        <v>1676026000.0000002</v>
      </c>
      <c r="J25" s="21">
        <f t="shared" si="0"/>
        <v>1610356254</v>
      </c>
      <c r="K25" s="21">
        <f t="shared" si="1"/>
        <v>1771391879.4</v>
      </c>
      <c r="L25" s="29">
        <f t="shared" si="3"/>
        <v>128828500.32000001</v>
      </c>
      <c r="M25" s="30">
        <f t="shared" si="4"/>
        <v>136880281.59</v>
      </c>
      <c r="N25" s="30">
        <f t="shared" si="5"/>
        <v>147556943.55402002</v>
      </c>
      <c r="O25" s="31">
        <f t="shared" si="6"/>
        <v>413265725.46402</v>
      </c>
      <c r="P25" s="29">
        <f t="shared" si="7"/>
        <v>128828500.32000001</v>
      </c>
      <c r="Q25" s="30">
        <f t="shared" si="8"/>
        <v>136880281.59</v>
      </c>
      <c r="R25" s="30">
        <f t="shared" si="9"/>
        <v>147556943.55402002</v>
      </c>
      <c r="S25" s="31">
        <f t="shared" si="10"/>
        <v>413265725.46402</v>
      </c>
      <c r="T25" s="29">
        <f t="shared" si="11"/>
        <v>128828500.32000001</v>
      </c>
      <c r="U25" s="30">
        <f t="shared" si="12"/>
        <v>136880281.59</v>
      </c>
      <c r="V25" s="30">
        <f t="shared" si="13"/>
        <v>147556943.55402002</v>
      </c>
      <c r="W25" s="31">
        <f t="shared" si="14"/>
        <v>413265725.46402</v>
      </c>
      <c r="X25" s="29">
        <f t="shared" si="15"/>
        <v>128828500.32000001</v>
      </c>
      <c r="Y25" s="30">
        <f t="shared" si="16"/>
        <v>136880281.59</v>
      </c>
      <c r="Z25" s="30">
        <f t="shared" si="17"/>
        <v>147556943.55402002</v>
      </c>
      <c r="AA25" s="31">
        <f t="shared" si="18"/>
        <v>413265725.46402</v>
      </c>
      <c r="AB25" s="29">
        <f t="shared" si="19"/>
        <v>128828500.32000001</v>
      </c>
      <c r="AC25" s="30">
        <f t="shared" si="20"/>
        <v>136880281.59</v>
      </c>
      <c r="AD25" s="30">
        <f t="shared" si="21"/>
        <v>147556943.55402002</v>
      </c>
      <c r="AE25" s="31">
        <f t="shared" si="22"/>
        <v>413265725.46402</v>
      </c>
      <c r="AF25" s="29">
        <f t="shared" si="23"/>
        <v>128828500.32000001</v>
      </c>
      <c r="AG25" s="30">
        <f t="shared" si="24"/>
        <v>136880281.59</v>
      </c>
      <c r="AH25" s="30">
        <f t="shared" si="25"/>
        <v>147556943.55402002</v>
      </c>
      <c r="AI25" s="31">
        <f t="shared" si="26"/>
        <v>413265725.46402</v>
      </c>
      <c r="AJ25" s="29">
        <f t="shared" si="27"/>
        <v>128828500.32000001</v>
      </c>
      <c r="AK25" s="30">
        <f t="shared" si="28"/>
        <v>136880281.59</v>
      </c>
      <c r="AL25" s="30">
        <f t="shared" si="29"/>
        <v>147556943.55402002</v>
      </c>
      <c r="AM25" s="31">
        <f t="shared" si="30"/>
        <v>413265725.46402</v>
      </c>
      <c r="AN25" s="29">
        <f t="shared" si="31"/>
        <v>128828500.32000001</v>
      </c>
      <c r="AO25" s="30">
        <f t="shared" si="32"/>
        <v>136880281.59</v>
      </c>
      <c r="AP25" s="30">
        <f t="shared" si="33"/>
        <v>147556943.55402002</v>
      </c>
      <c r="AQ25" s="31">
        <f t="shared" si="34"/>
        <v>413265725.46402</v>
      </c>
      <c r="AR25" s="29">
        <f t="shared" si="35"/>
        <v>128828500.32000001</v>
      </c>
      <c r="AS25" s="30">
        <f t="shared" si="36"/>
        <v>136880281.59</v>
      </c>
      <c r="AT25" s="30">
        <f t="shared" si="37"/>
        <v>147556943.55402002</v>
      </c>
      <c r="AU25" s="31">
        <f t="shared" si="38"/>
        <v>413265725.46402</v>
      </c>
      <c r="AV25" s="29">
        <f t="shared" si="39"/>
        <v>128828500.32000001</v>
      </c>
      <c r="AW25" s="30">
        <f t="shared" si="40"/>
        <v>136880281.59</v>
      </c>
      <c r="AX25" s="30">
        <f t="shared" si="41"/>
        <v>147556943.55402002</v>
      </c>
      <c r="AY25" s="31">
        <f t="shared" si="42"/>
        <v>413265725.46402</v>
      </c>
      <c r="AZ25" s="29">
        <f t="shared" si="43"/>
        <v>128828500.32000001</v>
      </c>
      <c r="BA25" s="30">
        <f t="shared" si="44"/>
        <v>136880281.59</v>
      </c>
      <c r="BB25" s="30">
        <f t="shared" si="45"/>
        <v>147556943.55402002</v>
      </c>
      <c r="BC25" s="31">
        <f t="shared" si="46"/>
        <v>413265725.46402</v>
      </c>
      <c r="BD25" s="29">
        <f t="shared" si="47"/>
        <v>128828500.32000001</v>
      </c>
      <c r="BE25" s="30">
        <f t="shared" si="48"/>
        <v>136880281.59</v>
      </c>
      <c r="BF25" s="30">
        <f t="shared" si="49"/>
        <v>368892358.88505006</v>
      </c>
      <c r="BG25" s="31">
        <f t="shared" si="50"/>
        <v>634601140.7950501</v>
      </c>
      <c r="BH25" s="31">
        <f t="shared" si="2"/>
        <v>5180524120.899269</v>
      </c>
      <c r="BI25" s="23">
        <f t="shared" si="51"/>
        <v>431710343.40827245</v>
      </c>
    </row>
    <row r="26" spans="2:61" ht="12.75">
      <c r="B26" s="1">
        <v>24</v>
      </c>
      <c r="C26" s="56" t="s">
        <v>23</v>
      </c>
      <c r="D26" s="46"/>
      <c r="E26" s="3"/>
      <c r="F26" s="8">
        <v>7826</v>
      </c>
      <c r="G26" s="9">
        <v>9451821068</v>
      </c>
      <c r="H26" s="9">
        <v>9682952012</v>
      </c>
      <c r="I26" s="12">
        <v>9856660058</v>
      </c>
      <c r="J26" s="21">
        <f t="shared" si="0"/>
        <v>10233911981.4828</v>
      </c>
      <c r="K26" s="21">
        <f t="shared" si="1"/>
        <v>10417504015.3002</v>
      </c>
      <c r="L26" s="29">
        <f t="shared" si="3"/>
        <v>818712958.518624</v>
      </c>
      <c r="M26" s="30">
        <f t="shared" si="4"/>
        <v>869882518.426038</v>
      </c>
      <c r="N26" s="30">
        <f t="shared" si="5"/>
        <v>867778084.4745066</v>
      </c>
      <c r="O26" s="31">
        <f t="shared" si="6"/>
        <v>2556373561.4191685</v>
      </c>
      <c r="P26" s="29">
        <f t="shared" si="7"/>
        <v>818712958.518624</v>
      </c>
      <c r="Q26" s="30">
        <f t="shared" si="8"/>
        <v>869882518.426038</v>
      </c>
      <c r="R26" s="30">
        <f t="shared" si="9"/>
        <v>867778084.4745066</v>
      </c>
      <c r="S26" s="31">
        <f t="shared" si="10"/>
        <v>2556373561.4191685</v>
      </c>
      <c r="T26" s="29">
        <f t="shared" si="11"/>
        <v>818712958.518624</v>
      </c>
      <c r="U26" s="30">
        <f t="shared" si="12"/>
        <v>869882518.426038</v>
      </c>
      <c r="V26" s="30">
        <f t="shared" si="13"/>
        <v>867778084.4745066</v>
      </c>
      <c r="W26" s="31">
        <f t="shared" si="14"/>
        <v>2556373561.4191685</v>
      </c>
      <c r="X26" s="29">
        <f t="shared" si="15"/>
        <v>818712958.518624</v>
      </c>
      <c r="Y26" s="30">
        <f t="shared" si="16"/>
        <v>869882518.426038</v>
      </c>
      <c r="Z26" s="30">
        <f t="shared" si="17"/>
        <v>867778084.4745066</v>
      </c>
      <c r="AA26" s="31">
        <f t="shared" si="18"/>
        <v>2556373561.4191685</v>
      </c>
      <c r="AB26" s="29">
        <f t="shared" si="19"/>
        <v>818712958.518624</v>
      </c>
      <c r="AC26" s="30">
        <f t="shared" si="20"/>
        <v>869882518.426038</v>
      </c>
      <c r="AD26" s="30">
        <f t="shared" si="21"/>
        <v>867778084.4745066</v>
      </c>
      <c r="AE26" s="31">
        <f t="shared" si="22"/>
        <v>2556373561.4191685</v>
      </c>
      <c r="AF26" s="29">
        <f t="shared" si="23"/>
        <v>818712958.518624</v>
      </c>
      <c r="AG26" s="30">
        <f t="shared" si="24"/>
        <v>869882518.426038</v>
      </c>
      <c r="AH26" s="30">
        <f t="shared" si="25"/>
        <v>867778084.4745066</v>
      </c>
      <c r="AI26" s="31">
        <f t="shared" si="26"/>
        <v>2556373561.4191685</v>
      </c>
      <c r="AJ26" s="29">
        <f t="shared" si="27"/>
        <v>818712958.518624</v>
      </c>
      <c r="AK26" s="30">
        <f t="shared" si="28"/>
        <v>869882518.426038</v>
      </c>
      <c r="AL26" s="30">
        <f t="shared" si="29"/>
        <v>867778084.4745066</v>
      </c>
      <c r="AM26" s="31">
        <f t="shared" si="30"/>
        <v>2556373561.4191685</v>
      </c>
      <c r="AN26" s="29">
        <f t="shared" si="31"/>
        <v>818712958.518624</v>
      </c>
      <c r="AO26" s="30">
        <f t="shared" si="32"/>
        <v>869882518.426038</v>
      </c>
      <c r="AP26" s="30">
        <f t="shared" si="33"/>
        <v>867778084.4745066</v>
      </c>
      <c r="AQ26" s="31">
        <f t="shared" si="34"/>
        <v>2556373561.4191685</v>
      </c>
      <c r="AR26" s="29">
        <f t="shared" si="35"/>
        <v>818712958.518624</v>
      </c>
      <c r="AS26" s="30">
        <f t="shared" si="36"/>
        <v>869882518.426038</v>
      </c>
      <c r="AT26" s="30">
        <f t="shared" si="37"/>
        <v>867778084.4745066</v>
      </c>
      <c r="AU26" s="31">
        <f t="shared" si="38"/>
        <v>2556373561.4191685</v>
      </c>
      <c r="AV26" s="29">
        <f t="shared" si="39"/>
        <v>818712958.518624</v>
      </c>
      <c r="AW26" s="30">
        <f t="shared" si="40"/>
        <v>869882518.426038</v>
      </c>
      <c r="AX26" s="30">
        <f t="shared" si="41"/>
        <v>867778084.4745066</v>
      </c>
      <c r="AY26" s="31">
        <f t="shared" si="42"/>
        <v>2556373561.4191685</v>
      </c>
      <c r="AZ26" s="29">
        <f t="shared" si="43"/>
        <v>818712958.518624</v>
      </c>
      <c r="BA26" s="30">
        <f t="shared" si="44"/>
        <v>869882518.426038</v>
      </c>
      <c r="BB26" s="30">
        <f t="shared" si="45"/>
        <v>867778084.4745066</v>
      </c>
      <c r="BC26" s="31">
        <f t="shared" si="46"/>
        <v>2556373561.4191685</v>
      </c>
      <c r="BD26" s="29">
        <f t="shared" si="47"/>
        <v>818712958.518624</v>
      </c>
      <c r="BE26" s="30">
        <f t="shared" si="48"/>
        <v>869882518.426038</v>
      </c>
      <c r="BF26" s="30">
        <f t="shared" si="49"/>
        <v>2169445211.1862664</v>
      </c>
      <c r="BG26" s="31">
        <f t="shared" si="50"/>
        <v>3858040688.1309285</v>
      </c>
      <c r="BH26" s="31">
        <f t="shared" si="2"/>
        <v>31978149863.741776</v>
      </c>
      <c r="BI26" s="23">
        <f t="shared" si="51"/>
        <v>2664845821.9784813</v>
      </c>
    </row>
    <row r="27" spans="2:61" ht="12.75">
      <c r="B27" s="24">
        <v>25</v>
      </c>
      <c r="C27" s="55" t="s">
        <v>24</v>
      </c>
      <c r="D27" s="48">
        <f>3869+248</f>
        <v>4117</v>
      </c>
      <c r="E27" s="5">
        <v>1723300</v>
      </c>
      <c r="F27" s="10"/>
      <c r="G27" s="11">
        <f>D27*E27</f>
        <v>7094826100</v>
      </c>
      <c r="H27" s="11">
        <f>G27</f>
        <v>7094826100</v>
      </c>
      <c r="I27" s="13">
        <f>H27*110%</f>
        <v>7804308710.000001</v>
      </c>
      <c r="J27" s="21">
        <f t="shared" si="0"/>
        <v>7498521705.089999</v>
      </c>
      <c r="K27" s="21">
        <f t="shared" si="1"/>
        <v>8248373875.599001</v>
      </c>
      <c r="L27" s="29">
        <f t="shared" si="3"/>
        <v>599881736.4072</v>
      </c>
      <c r="M27" s="30">
        <f t="shared" si="4"/>
        <v>637374344.93265</v>
      </c>
      <c r="N27" s="30">
        <f t="shared" si="5"/>
        <v>687089543.8373967</v>
      </c>
      <c r="O27" s="31">
        <f t="shared" si="6"/>
        <v>1924345625.1772466</v>
      </c>
      <c r="P27" s="29">
        <f t="shared" si="7"/>
        <v>599881736.4072</v>
      </c>
      <c r="Q27" s="30">
        <f t="shared" si="8"/>
        <v>637374344.93265</v>
      </c>
      <c r="R27" s="30">
        <f t="shared" si="9"/>
        <v>687089543.8373967</v>
      </c>
      <c r="S27" s="31">
        <f t="shared" si="10"/>
        <v>1924345625.1772466</v>
      </c>
      <c r="T27" s="29">
        <f t="shared" si="11"/>
        <v>599881736.4072</v>
      </c>
      <c r="U27" s="30">
        <f t="shared" si="12"/>
        <v>637374344.93265</v>
      </c>
      <c r="V27" s="30">
        <f t="shared" si="13"/>
        <v>687089543.8373967</v>
      </c>
      <c r="W27" s="31">
        <f t="shared" si="14"/>
        <v>1924345625.1772466</v>
      </c>
      <c r="X27" s="29">
        <f t="shared" si="15"/>
        <v>599881736.4072</v>
      </c>
      <c r="Y27" s="30">
        <f t="shared" si="16"/>
        <v>637374344.93265</v>
      </c>
      <c r="Z27" s="30">
        <f t="shared" si="17"/>
        <v>687089543.8373967</v>
      </c>
      <c r="AA27" s="31">
        <f t="shared" si="18"/>
        <v>1924345625.1772466</v>
      </c>
      <c r="AB27" s="29">
        <f t="shared" si="19"/>
        <v>599881736.4072</v>
      </c>
      <c r="AC27" s="30">
        <f t="shared" si="20"/>
        <v>637374344.93265</v>
      </c>
      <c r="AD27" s="30">
        <f t="shared" si="21"/>
        <v>687089543.8373967</v>
      </c>
      <c r="AE27" s="31">
        <f t="shared" si="22"/>
        <v>1924345625.1772466</v>
      </c>
      <c r="AF27" s="29">
        <f t="shared" si="23"/>
        <v>599881736.4072</v>
      </c>
      <c r="AG27" s="30">
        <f t="shared" si="24"/>
        <v>637374344.93265</v>
      </c>
      <c r="AH27" s="30">
        <f t="shared" si="25"/>
        <v>687089543.8373967</v>
      </c>
      <c r="AI27" s="31">
        <f t="shared" si="26"/>
        <v>1924345625.1772466</v>
      </c>
      <c r="AJ27" s="29">
        <f t="shared" si="27"/>
        <v>599881736.4072</v>
      </c>
      <c r="AK27" s="30">
        <f t="shared" si="28"/>
        <v>637374344.93265</v>
      </c>
      <c r="AL27" s="30">
        <f t="shared" si="29"/>
        <v>687089543.8373967</v>
      </c>
      <c r="AM27" s="31">
        <f t="shared" si="30"/>
        <v>1924345625.1772466</v>
      </c>
      <c r="AN27" s="29">
        <f t="shared" si="31"/>
        <v>599881736.4072</v>
      </c>
      <c r="AO27" s="30">
        <f t="shared" si="32"/>
        <v>637374344.93265</v>
      </c>
      <c r="AP27" s="30">
        <f t="shared" si="33"/>
        <v>687089543.8373967</v>
      </c>
      <c r="AQ27" s="31">
        <f t="shared" si="34"/>
        <v>1924345625.1772466</v>
      </c>
      <c r="AR27" s="29">
        <f t="shared" si="35"/>
        <v>599881736.4072</v>
      </c>
      <c r="AS27" s="30">
        <f t="shared" si="36"/>
        <v>637374344.93265</v>
      </c>
      <c r="AT27" s="30">
        <f t="shared" si="37"/>
        <v>687089543.8373967</v>
      </c>
      <c r="AU27" s="31">
        <f t="shared" si="38"/>
        <v>1924345625.1772466</v>
      </c>
      <c r="AV27" s="29">
        <f t="shared" si="39"/>
        <v>599881736.4072</v>
      </c>
      <c r="AW27" s="30">
        <f t="shared" si="40"/>
        <v>637374344.93265</v>
      </c>
      <c r="AX27" s="30">
        <f t="shared" si="41"/>
        <v>687089543.8373967</v>
      </c>
      <c r="AY27" s="31">
        <f t="shared" si="42"/>
        <v>1924345625.1772466</v>
      </c>
      <c r="AZ27" s="29">
        <f t="shared" si="43"/>
        <v>599881736.4072</v>
      </c>
      <c r="BA27" s="30">
        <f t="shared" si="44"/>
        <v>637374344.93265</v>
      </c>
      <c r="BB27" s="30">
        <f t="shared" si="45"/>
        <v>687089543.8373967</v>
      </c>
      <c r="BC27" s="31">
        <f t="shared" si="46"/>
        <v>1924345625.1772466</v>
      </c>
      <c r="BD27" s="29">
        <f t="shared" si="47"/>
        <v>599881736.4072</v>
      </c>
      <c r="BE27" s="30">
        <f t="shared" si="48"/>
        <v>637374344.93265</v>
      </c>
      <c r="BF27" s="30">
        <f t="shared" si="49"/>
        <v>1717723859.5934918</v>
      </c>
      <c r="BG27" s="31">
        <f t="shared" si="50"/>
        <v>2954979940.933342</v>
      </c>
      <c r="BH27" s="31">
        <f t="shared" si="2"/>
        <v>24122781817.88305</v>
      </c>
      <c r="BI27" s="23">
        <f t="shared" si="51"/>
        <v>2010231818.1569207</v>
      </c>
    </row>
    <row r="28" spans="2:61" ht="12.75">
      <c r="B28" s="1">
        <v>26</v>
      </c>
      <c r="C28" s="57" t="s">
        <v>25</v>
      </c>
      <c r="D28" s="49"/>
      <c r="E28" s="4"/>
      <c r="F28" s="8">
        <v>13757</v>
      </c>
      <c r="G28" s="9">
        <v>18089702981</v>
      </c>
      <c r="H28" s="9">
        <v>20877028806</v>
      </c>
      <c r="I28" s="12">
        <v>21577937534</v>
      </c>
      <c r="J28" s="21">
        <f t="shared" si="0"/>
        <v>22064931745.061398</v>
      </c>
      <c r="K28" s="21">
        <f t="shared" si="1"/>
        <v>22805722179.6846</v>
      </c>
      <c r="L28" s="29">
        <f t="shared" si="3"/>
        <v>1765194539.6049118</v>
      </c>
      <c r="M28" s="30">
        <f t="shared" si="4"/>
        <v>1875519198.330219</v>
      </c>
      <c r="N28" s="30">
        <f t="shared" si="5"/>
        <v>1899716657.5677273</v>
      </c>
      <c r="O28" s="31">
        <f t="shared" si="6"/>
        <v>5540430395.502858</v>
      </c>
      <c r="P28" s="29">
        <f t="shared" si="7"/>
        <v>1765194539.6049118</v>
      </c>
      <c r="Q28" s="30">
        <f t="shared" si="8"/>
        <v>1875519198.330219</v>
      </c>
      <c r="R28" s="30">
        <f t="shared" si="9"/>
        <v>1899716657.5677273</v>
      </c>
      <c r="S28" s="31">
        <f t="shared" si="10"/>
        <v>5540430395.502858</v>
      </c>
      <c r="T28" s="29">
        <f t="shared" si="11"/>
        <v>1765194539.6049118</v>
      </c>
      <c r="U28" s="30">
        <f t="shared" si="12"/>
        <v>1875519198.330219</v>
      </c>
      <c r="V28" s="30">
        <f t="shared" si="13"/>
        <v>1899716657.5677273</v>
      </c>
      <c r="W28" s="31">
        <f t="shared" si="14"/>
        <v>5540430395.502858</v>
      </c>
      <c r="X28" s="29">
        <f t="shared" si="15"/>
        <v>1765194539.6049118</v>
      </c>
      <c r="Y28" s="30">
        <f t="shared" si="16"/>
        <v>1875519198.330219</v>
      </c>
      <c r="Z28" s="30">
        <f t="shared" si="17"/>
        <v>1899716657.5677273</v>
      </c>
      <c r="AA28" s="31">
        <f t="shared" si="18"/>
        <v>5540430395.502858</v>
      </c>
      <c r="AB28" s="29">
        <f t="shared" si="19"/>
        <v>1765194539.6049118</v>
      </c>
      <c r="AC28" s="30">
        <f t="shared" si="20"/>
        <v>1875519198.330219</v>
      </c>
      <c r="AD28" s="30">
        <f t="shared" si="21"/>
        <v>1899716657.5677273</v>
      </c>
      <c r="AE28" s="31">
        <f t="shared" si="22"/>
        <v>5540430395.502858</v>
      </c>
      <c r="AF28" s="29">
        <f t="shared" si="23"/>
        <v>1765194539.6049118</v>
      </c>
      <c r="AG28" s="30">
        <f t="shared" si="24"/>
        <v>1875519198.330219</v>
      </c>
      <c r="AH28" s="30">
        <f t="shared" si="25"/>
        <v>1899716657.5677273</v>
      </c>
      <c r="AI28" s="31">
        <f t="shared" si="26"/>
        <v>5540430395.502858</v>
      </c>
      <c r="AJ28" s="29">
        <f t="shared" si="27"/>
        <v>1765194539.6049118</v>
      </c>
      <c r="AK28" s="30">
        <f t="shared" si="28"/>
        <v>1875519198.330219</v>
      </c>
      <c r="AL28" s="30">
        <f t="shared" si="29"/>
        <v>1899716657.5677273</v>
      </c>
      <c r="AM28" s="31">
        <f t="shared" si="30"/>
        <v>5540430395.502858</v>
      </c>
      <c r="AN28" s="29">
        <f t="shared" si="31"/>
        <v>1765194539.6049118</v>
      </c>
      <c r="AO28" s="30">
        <f t="shared" si="32"/>
        <v>1875519198.330219</v>
      </c>
      <c r="AP28" s="30">
        <f t="shared" si="33"/>
        <v>1899716657.5677273</v>
      </c>
      <c r="AQ28" s="31">
        <f t="shared" si="34"/>
        <v>5540430395.502858</v>
      </c>
      <c r="AR28" s="29">
        <f t="shared" si="35"/>
        <v>1765194539.6049118</v>
      </c>
      <c r="AS28" s="30">
        <f t="shared" si="36"/>
        <v>1875519198.330219</v>
      </c>
      <c r="AT28" s="30">
        <f t="shared" si="37"/>
        <v>1899716657.5677273</v>
      </c>
      <c r="AU28" s="31">
        <f t="shared" si="38"/>
        <v>5540430395.502858</v>
      </c>
      <c r="AV28" s="29">
        <f t="shared" si="39"/>
        <v>1765194539.6049118</v>
      </c>
      <c r="AW28" s="30">
        <f t="shared" si="40"/>
        <v>1875519198.330219</v>
      </c>
      <c r="AX28" s="30">
        <f t="shared" si="41"/>
        <v>1899716657.5677273</v>
      </c>
      <c r="AY28" s="31">
        <f t="shared" si="42"/>
        <v>5540430395.502858</v>
      </c>
      <c r="AZ28" s="29">
        <f t="shared" si="43"/>
        <v>1765194539.6049118</v>
      </c>
      <c r="BA28" s="30">
        <f t="shared" si="44"/>
        <v>1875519198.330219</v>
      </c>
      <c r="BB28" s="30">
        <f t="shared" si="45"/>
        <v>1899716657.5677273</v>
      </c>
      <c r="BC28" s="31">
        <f t="shared" si="46"/>
        <v>5540430395.502858</v>
      </c>
      <c r="BD28" s="29">
        <f t="shared" si="47"/>
        <v>1765194539.6049118</v>
      </c>
      <c r="BE28" s="30">
        <f t="shared" si="48"/>
        <v>1875519198.330219</v>
      </c>
      <c r="BF28" s="30">
        <f t="shared" si="49"/>
        <v>4749291643.919318</v>
      </c>
      <c r="BG28" s="31">
        <f t="shared" si="50"/>
        <v>8390005381.854449</v>
      </c>
      <c r="BH28" s="31">
        <f t="shared" si="2"/>
        <v>69334739732.3859</v>
      </c>
      <c r="BI28" s="23">
        <f t="shared" si="51"/>
        <v>5777894977.698825</v>
      </c>
    </row>
    <row r="29" spans="1:61" ht="12.75">
      <c r="A29" s="6" t="s">
        <v>102</v>
      </c>
      <c r="B29" s="24">
        <v>27</v>
      </c>
      <c r="C29" s="56" t="s">
        <v>26</v>
      </c>
      <c r="D29" s="47">
        <v>4209</v>
      </c>
      <c r="E29" s="3">
        <v>1350000</v>
      </c>
      <c r="F29" s="10"/>
      <c r="G29" s="11">
        <f>D29*E29</f>
        <v>5682150000</v>
      </c>
      <c r="H29" s="11">
        <f>G29</f>
        <v>5682150000</v>
      </c>
      <c r="I29" s="13">
        <f>H29*110%</f>
        <v>6250365000.000001</v>
      </c>
      <c r="J29" s="21">
        <f t="shared" si="0"/>
        <v>6005464335</v>
      </c>
      <c r="K29" s="21">
        <f t="shared" si="1"/>
        <v>6606010768.500001</v>
      </c>
      <c r="L29" s="29">
        <f t="shared" si="3"/>
        <v>480437146.8</v>
      </c>
      <c r="M29" s="30">
        <f t="shared" si="4"/>
        <v>510464468.475</v>
      </c>
      <c r="N29" s="30">
        <f t="shared" si="5"/>
        <v>550280697.0160501</v>
      </c>
      <c r="O29" s="31">
        <f t="shared" si="6"/>
        <v>1541182312.2910502</v>
      </c>
      <c r="P29" s="29">
        <f t="shared" si="7"/>
        <v>480437146.8</v>
      </c>
      <c r="Q29" s="30">
        <f t="shared" si="8"/>
        <v>510464468.475</v>
      </c>
      <c r="R29" s="30">
        <f t="shared" si="9"/>
        <v>550280697.0160501</v>
      </c>
      <c r="S29" s="31">
        <f t="shared" si="10"/>
        <v>1541182312.2910502</v>
      </c>
      <c r="T29" s="29">
        <f t="shared" si="11"/>
        <v>480437146.8</v>
      </c>
      <c r="U29" s="30">
        <f t="shared" si="12"/>
        <v>510464468.475</v>
      </c>
      <c r="V29" s="30">
        <f t="shared" si="13"/>
        <v>550280697.0160501</v>
      </c>
      <c r="W29" s="31">
        <f t="shared" si="14"/>
        <v>1541182312.2910502</v>
      </c>
      <c r="X29" s="29">
        <f t="shared" si="15"/>
        <v>480437146.8</v>
      </c>
      <c r="Y29" s="30">
        <f t="shared" si="16"/>
        <v>510464468.475</v>
      </c>
      <c r="Z29" s="30">
        <f t="shared" si="17"/>
        <v>550280697.0160501</v>
      </c>
      <c r="AA29" s="31">
        <f t="shared" si="18"/>
        <v>1541182312.2910502</v>
      </c>
      <c r="AB29" s="29">
        <f t="shared" si="19"/>
        <v>480437146.8</v>
      </c>
      <c r="AC29" s="30">
        <f t="shared" si="20"/>
        <v>510464468.475</v>
      </c>
      <c r="AD29" s="30">
        <f t="shared" si="21"/>
        <v>550280697.0160501</v>
      </c>
      <c r="AE29" s="31">
        <f t="shared" si="22"/>
        <v>1541182312.2910502</v>
      </c>
      <c r="AF29" s="29">
        <f t="shared" si="23"/>
        <v>480437146.8</v>
      </c>
      <c r="AG29" s="30">
        <f t="shared" si="24"/>
        <v>510464468.475</v>
      </c>
      <c r="AH29" s="30">
        <f t="shared" si="25"/>
        <v>550280697.0160501</v>
      </c>
      <c r="AI29" s="31">
        <f t="shared" si="26"/>
        <v>1541182312.2910502</v>
      </c>
      <c r="AJ29" s="29">
        <f t="shared" si="27"/>
        <v>480437146.8</v>
      </c>
      <c r="AK29" s="30">
        <f t="shared" si="28"/>
        <v>510464468.475</v>
      </c>
      <c r="AL29" s="30">
        <f t="shared" si="29"/>
        <v>550280697.0160501</v>
      </c>
      <c r="AM29" s="31">
        <f t="shared" si="30"/>
        <v>1541182312.2910502</v>
      </c>
      <c r="AN29" s="29">
        <f t="shared" si="31"/>
        <v>480437146.8</v>
      </c>
      <c r="AO29" s="30">
        <f t="shared" si="32"/>
        <v>510464468.475</v>
      </c>
      <c r="AP29" s="30">
        <f t="shared" si="33"/>
        <v>550280697.0160501</v>
      </c>
      <c r="AQ29" s="31">
        <f t="shared" si="34"/>
        <v>1541182312.2910502</v>
      </c>
      <c r="AR29" s="29">
        <f t="shared" si="35"/>
        <v>480437146.8</v>
      </c>
      <c r="AS29" s="30">
        <f t="shared" si="36"/>
        <v>510464468.475</v>
      </c>
      <c r="AT29" s="30">
        <f t="shared" si="37"/>
        <v>550280697.0160501</v>
      </c>
      <c r="AU29" s="31">
        <f t="shared" si="38"/>
        <v>1541182312.2910502</v>
      </c>
      <c r="AV29" s="29">
        <f t="shared" si="39"/>
        <v>480437146.8</v>
      </c>
      <c r="AW29" s="30">
        <f t="shared" si="40"/>
        <v>510464468.475</v>
      </c>
      <c r="AX29" s="30">
        <f t="shared" si="41"/>
        <v>550280697.0160501</v>
      </c>
      <c r="AY29" s="31">
        <f t="shared" si="42"/>
        <v>1541182312.2910502</v>
      </c>
      <c r="AZ29" s="29">
        <f t="shared" si="43"/>
        <v>480437146.8</v>
      </c>
      <c r="BA29" s="30">
        <f t="shared" si="44"/>
        <v>510464468.475</v>
      </c>
      <c r="BB29" s="30">
        <f t="shared" si="45"/>
        <v>550280697.0160501</v>
      </c>
      <c r="BC29" s="31">
        <f t="shared" si="46"/>
        <v>1541182312.2910502</v>
      </c>
      <c r="BD29" s="29">
        <f t="shared" si="47"/>
        <v>480437146.8</v>
      </c>
      <c r="BE29" s="30">
        <f t="shared" si="48"/>
        <v>510464468.475</v>
      </c>
      <c r="BF29" s="30">
        <f t="shared" si="49"/>
        <v>1375701742.5401254</v>
      </c>
      <c r="BG29" s="31">
        <f t="shared" si="50"/>
        <v>2366603357.8151255</v>
      </c>
      <c r="BH29" s="31">
        <f t="shared" si="2"/>
        <v>19319608793.016678</v>
      </c>
      <c r="BI29" s="23">
        <f t="shared" si="51"/>
        <v>1609967399.4180565</v>
      </c>
    </row>
    <row r="30" spans="2:61" ht="12.75">
      <c r="B30" s="1">
        <v>28</v>
      </c>
      <c r="C30" s="56" t="s">
        <v>27</v>
      </c>
      <c r="D30" s="46"/>
      <c r="E30" s="3" t="s">
        <v>89</v>
      </c>
      <c r="F30" s="8">
        <v>1077</v>
      </c>
      <c r="G30" s="9">
        <v>1496122042</v>
      </c>
      <c r="H30" s="9">
        <v>1539735311</v>
      </c>
      <c r="I30" s="12">
        <v>1570165704</v>
      </c>
      <c r="J30" s="21">
        <f t="shared" si="0"/>
        <v>1627346250.1959</v>
      </c>
      <c r="K30" s="21">
        <f t="shared" si="1"/>
        <v>1659508132.5576</v>
      </c>
      <c r="L30" s="29">
        <f t="shared" si="3"/>
        <v>130187700.015672</v>
      </c>
      <c r="M30" s="30">
        <f t="shared" si="4"/>
        <v>138324431.2666515</v>
      </c>
      <c r="N30" s="30">
        <f t="shared" si="5"/>
        <v>138237027.44204807</v>
      </c>
      <c r="O30" s="31">
        <f t="shared" si="6"/>
        <v>406749158.72437155</v>
      </c>
      <c r="P30" s="29">
        <f t="shared" si="7"/>
        <v>130187700.015672</v>
      </c>
      <c r="Q30" s="30">
        <f t="shared" si="8"/>
        <v>138324431.2666515</v>
      </c>
      <c r="R30" s="30">
        <f t="shared" si="9"/>
        <v>138237027.44204807</v>
      </c>
      <c r="S30" s="31">
        <f t="shared" si="10"/>
        <v>406749158.72437155</v>
      </c>
      <c r="T30" s="29">
        <f t="shared" si="11"/>
        <v>130187700.015672</v>
      </c>
      <c r="U30" s="30">
        <f t="shared" si="12"/>
        <v>138324431.2666515</v>
      </c>
      <c r="V30" s="30">
        <f t="shared" si="13"/>
        <v>138237027.44204807</v>
      </c>
      <c r="W30" s="31">
        <f t="shared" si="14"/>
        <v>406749158.72437155</v>
      </c>
      <c r="X30" s="29">
        <f t="shared" si="15"/>
        <v>130187700.015672</v>
      </c>
      <c r="Y30" s="30">
        <f t="shared" si="16"/>
        <v>138324431.2666515</v>
      </c>
      <c r="Z30" s="30">
        <f t="shared" si="17"/>
        <v>138237027.44204807</v>
      </c>
      <c r="AA30" s="31">
        <f t="shared" si="18"/>
        <v>406749158.72437155</v>
      </c>
      <c r="AB30" s="29">
        <f t="shared" si="19"/>
        <v>130187700.015672</v>
      </c>
      <c r="AC30" s="30">
        <f t="shared" si="20"/>
        <v>138324431.2666515</v>
      </c>
      <c r="AD30" s="30">
        <f t="shared" si="21"/>
        <v>138237027.44204807</v>
      </c>
      <c r="AE30" s="31">
        <f t="shared" si="22"/>
        <v>406749158.72437155</v>
      </c>
      <c r="AF30" s="29">
        <f t="shared" si="23"/>
        <v>130187700.015672</v>
      </c>
      <c r="AG30" s="30">
        <f t="shared" si="24"/>
        <v>138324431.2666515</v>
      </c>
      <c r="AH30" s="30">
        <f t="shared" si="25"/>
        <v>138237027.44204807</v>
      </c>
      <c r="AI30" s="31">
        <f t="shared" si="26"/>
        <v>406749158.72437155</v>
      </c>
      <c r="AJ30" s="29">
        <f t="shared" si="27"/>
        <v>130187700.015672</v>
      </c>
      <c r="AK30" s="30">
        <f t="shared" si="28"/>
        <v>138324431.2666515</v>
      </c>
      <c r="AL30" s="30">
        <f t="shared" si="29"/>
        <v>138237027.44204807</v>
      </c>
      <c r="AM30" s="31">
        <f t="shared" si="30"/>
        <v>406749158.72437155</v>
      </c>
      <c r="AN30" s="29">
        <f t="shared" si="31"/>
        <v>130187700.015672</v>
      </c>
      <c r="AO30" s="30">
        <f t="shared" si="32"/>
        <v>138324431.2666515</v>
      </c>
      <c r="AP30" s="30">
        <f t="shared" si="33"/>
        <v>138237027.44204807</v>
      </c>
      <c r="AQ30" s="31">
        <f t="shared" si="34"/>
        <v>406749158.72437155</v>
      </c>
      <c r="AR30" s="29">
        <f t="shared" si="35"/>
        <v>130187700.015672</v>
      </c>
      <c r="AS30" s="30">
        <f t="shared" si="36"/>
        <v>138324431.2666515</v>
      </c>
      <c r="AT30" s="30">
        <f t="shared" si="37"/>
        <v>138237027.44204807</v>
      </c>
      <c r="AU30" s="31">
        <f t="shared" si="38"/>
        <v>406749158.72437155</v>
      </c>
      <c r="AV30" s="29">
        <f t="shared" si="39"/>
        <v>130187700.015672</v>
      </c>
      <c r="AW30" s="30">
        <f t="shared" si="40"/>
        <v>138324431.2666515</v>
      </c>
      <c r="AX30" s="30">
        <f t="shared" si="41"/>
        <v>138237027.44204807</v>
      </c>
      <c r="AY30" s="31">
        <f t="shared" si="42"/>
        <v>406749158.72437155</v>
      </c>
      <c r="AZ30" s="29">
        <f t="shared" si="43"/>
        <v>130187700.015672</v>
      </c>
      <c r="BA30" s="30">
        <f t="shared" si="44"/>
        <v>138324431.2666515</v>
      </c>
      <c r="BB30" s="30">
        <f t="shared" si="45"/>
        <v>138237027.44204807</v>
      </c>
      <c r="BC30" s="31">
        <f t="shared" si="46"/>
        <v>406749158.72437155</v>
      </c>
      <c r="BD30" s="29">
        <f t="shared" si="47"/>
        <v>130187700.015672</v>
      </c>
      <c r="BE30" s="30">
        <f t="shared" si="48"/>
        <v>138324431.2666515</v>
      </c>
      <c r="BF30" s="30">
        <f t="shared" si="49"/>
        <v>345592568.6051202</v>
      </c>
      <c r="BG30" s="31">
        <f t="shared" si="50"/>
        <v>614104699.8874437</v>
      </c>
      <c r="BH30" s="31">
        <f t="shared" si="2"/>
        <v>5088345445.855531</v>
      </c>
      <c r="BI30" s="23">
        <f t="shared" si="51"/>
        <v>424028787.15462756</v>
      </c>
    </row>
    <row r="31" spans="2:61" ht="12.75">
      <c r="B31" s="1">
        <v>29</v>
      </c>
      <c r="C31" s="56" t="s">
        <v>28</v>
      </c>
      <c r="D31" s="46"/>
      <c r="E31" s="3"/>
      <c r="F31" s="8">
        <v>765</v>
      </c>
      <c r="G31" s="9">
        <v>1218792100</v>
      </c>
      <c r="H31" s="9">
        <v>1308975411</v>
      </c>
      <c r="I31" s="12">
        <v>1308975411</v>
      </c>
      <c r="J31" s="21">
        <f t="shared" si="0"/>
        <v>1383456111.8859</v>
      </c>
      <c r="K31" s="21">
        <f t="shared" si="1"/>
        <v>1383456111.8859</v>
      </c>
      <c r="L31" s="29">
        <f t="shared" si="3"/>
        <v>110676488.950872</v>
      </c>
      <c r="M31" s="30">
        <f t="shared" si="4"/>
        <v>117593769.51030152</v>
      </c>
      <c r="N31" s="30">
        <f t="shared" si="5"/>
        <v>115241894.12009548</v>
      </c>
      <c r="O31" s="31">
        <f t="shared" si="6"/>
        <v>343512152.581269</v>
      </c>
      <c r="P31" s="29">
        <f t="shared" si="7"/>
        <v>110676488.950872</v>
      </c>
      <c r="Q31" s="30">
        <f t="shared" si="8"/>
        <v>117593769.51030152</v>
      </c>
      <c r="R31" s="30">
        <f t="shared" si="9"/>
        <v>115241894.12009548</v>
      </c>
      <c r="S31" s="31">
        <f t="shared" si="10"/>
        <v>343512152.581269</v>
      </c>
      <c r="T31" s="29">
        <f t="shared" si="11"/>
        <v>110676488.950872</v>
      </c>
      <c r="U31" s="30">
        <f t="shared" si="12"/>
        <v>117593769.51030152</v>
      </c>
      <c r="V31" s="30">
        <f t="shared" si="13"/>
        <v>115241894.12009548</v>
      </c>
      <c r="W31" s="31">
        <f t="shared" si="14"/>
        <v>343512152.581269</v>
      </c>
      <c r="X31" s="29">
        <f t="shared" si="15"/>
        <v>110676488.950872</v>
      </c>
      <c r="Y31" s="30">
        <f t="shared" si="16"/>
        <v>117593769.51030152</v>
      </c>
      <c r="Z31" s="30">
        <f t="shared" si="17"/>
        <v>115241894.12009548</v>
      </c>
      <c r="AA31" s="31">
        <f t="shared" si="18"/>
        <v>343512152.581269</v>
      </c>
      <c r="AB31" s="29">
        <f t="shared" si="19"/>
        <v>110676488.950872</v>
      </c>
      <c r="AC31" s="30">
        <f t="shared" si="20"/>
        <v>117593769.51030152</v>
      </c>
      <c r="AD31" s="30">
        <f t="shared" si="21"/>
        <v>115241894.12009548</v>
      </c>
      <c r="AE31" s="31">
        <f t="shared" si="22"/>
        <v>343512152.581269</v>
      </c>
      <c r="AF31" s="29">
        <f t="shared" si="23"/>
        <v>110676488.950872</v>
      </c>
      <c r="AG31" s="30">
        <f t="shared" si="24"/>
        <v>117593769.51030152</v>
      </c>
      <c r="AH31" s="30">
        <f t="shared" si="25"/>
        <v>115241894.12009548</v>
      </c>
      <c r="AI31" s="31">
        <f t="shared" si="26"/>
        <v>343512152.581269</v>
      </c>
      <c r="AJ31" s="29">
        <f t="shared" si="27"/>
        <v>110676488.950872</v>
      </c>
      <c r="AK31" s="30">
        <f t="shared" si="28"/>
        <v>117593769.51030152</v>
      </c>
      <c r="AL31" s="30">
        <f t="shared" si="29"/>
        <v>115241894.12009548</v>
      </c>
      <c r="AM31" s="31">
        <f t="shared" si="30"/>
        <v>343512152.581269</v>
      </c>
      <c r="AN31" s="29">
        <f t="shared" si="31"/>
        <v>110676488.950872</v>
      </c>
      <c r="AO31" s="30">
        <f t="shared" si="32"/>
        <v>117593769.51030152</v>
      </c>
      <c r="AP31" s="30">
        <f t="shared" si="33"/>
        <v>115241894.12009548</v>
      </c>
      <c r="AQ31" s="31">
        <f t="shared" si="34"/>
        <v>343512152.581269</v>
      </c>
      <c r="AR31" s="29">
        <f t="shared" si="35"/>
        <v>110676488.950872</v>
      </c>
      <c r="AS31" s="30">
        <f t="shared" si="36"/>
        <v>117593769.51030152</v>
      </c>
      <c r="AT31" s="30">
        <f t="shared" si="37"/>
        <v>115241894.12009548</v>
      </c>
      <c r="AU31" s="31">
        <f t="shared" si="38"/>
        <v>343512152.581269</v>
      </c>
      <c r="AV31" s="29">
        <f t="shared" si="39"/>
        <v>110676488.950872</v>
      </c>
      <c r="AW31" s="30">
        <f t="shared" si="40"/>
        <v>117593769.51030152</v>
      </c>
      <c r="AX31" s="30">
        <f t="shared" si="41"/>
        <v>115241894.12009548</v>
      </c>
      <c r="AY31" s="31">
        <f t="shared" si="42"/>
        <v>343512152.581269</v>
      </c>
      <c r="AZ31" s="29">
        <f t="shared" si="43"/>
        <v>110676488.950872</v>
      </c>
      <c r="BA31" s="30">
        <f t="shared" si="44"/>
        <v>117593769.51030152</v>
      </c>
      <c r="BB31" s="30">
        <f t="shared" si="45"/>
        <v>115241894.12009548</v>
      </c>
      <c r="BC31" s="31">
        <f t="shared" si="46"/>
        <v>343512152.581269</v>
      </c>
      <c r="BD31" s="29">
        <f t="shared" si="47"/>
        <v>110676488.950872</v>
      </c>
      <c r="BE31" s="30">
        <f t="shared" si="48"/>
        <v>117593769.51030152</v>
      </c>
      <c r="BF31" s="30">
        <f t="shared" si="49"/>
        <v>288104735.30023867</v>
      </c>
      <c r="BG31" s="31">
        <f t="shared" si="50"/>
        <v>516374993.7614122</v>
      </c>
      <c r="BH31" s="31">
        <f t="shared" si="2"/>
        <v>4295008672.155373</v>
      </c>
      <c r="BI31" s="23">
        <f t="shared" si="51"/>
        <v>357917389.34628105</v>
      </c>
    </row>
    <row r="32" spans="2:61" ht="12.75">
      <c r="B32" s="1">
        <v>30</v>
      </c>
      <c r="C32" s="56" t="s">
        <v>29</v>
      </c>
      <c r="D32" s="46"/>
      <c r="E32" s="3"/>
      <c r="F32" s="8">
        <v>577</v>
      </c>
      <c r="G32" s="9">
        <v>769192014</v>
      </c>
      <c r="H32" s="9">
        <v>789825527</v>
      </c>
      <c r="I32" s="12">
        <v>812620783</v>
      </c>
      <c r="J32" s="21">
        <f t="shared" si="0"/>
        <v>834766599.4863</v>
      </c>
      <c r="K32" s="21">
        <f t="shared" si="1"/>
        <v>858858905.5526999</v>
      </c>
      <c r="L32" s="29">
        <f t="shared" si="3"/>
        <v>66781327.958904</v>
      </c>
      <c r="M32" s="30">
        <f t="shared" si="4"/>
        <v>70955160.9563355</v>
      </c>
      <c r="N32" s="30">
        <f t="shared" si="5"/>
        <v>71542946.8325399</v>
      </c>
      <c r="O32" s="31">
        <f t="shared" si="6"/>
        <v>209279435.74777943</v>
      </c>
      <c r="P32" s="29">
        <f t="shared" si="7"/>
        <v>66781327.958904</v>
      </c>
      <c r="Q32" s="30">
        <f t="shared" si="8"/>
        <v>70955160.9563355</v>
      </c>
      <c r="R32" s="30">
        <f t="shared" si="9"/>
        <v>71542946.8325399</v>
      </c>
      <c r="S32" s="31">
        <f t="shared" si="10"/>
        <v>209279435.74777943</v>
      </c>
      <c r="T32" s="29">
        <f t="shared" si="11"/>
        <v>66781327.958904</v>
      </c>
      <c r="U32" s="30">
        <f t="shared" si="12"/>
        <v>70955160.9563355</v>
      </c>
      <c r="V32" s="30">
        <f t="shared" si="13"/>
        <v>71542946.8325399</v>
      </c>
      <c r="W32" s="31">
        <f t="shared" si="14"/>
        <v>209279435.74777943</v>
      </c>
      <c r="X32" s="29">
        <f t="shared" si="15"/>
        <v>66781327.958904</v>
      </c>
      <c r="Y32" s="30">
        <f t="shared" si="16"/>
        <v>70955160.9563355</v>
      </c>
      <c r="Z32" s="30">
        <f t="shared" si="17"/>
        <v>71542946.8325399</v>
      </c>
      <c r="AA32" s="31">
        <f t="shared" si="18"/>
        <v>209279435.74777943</v>
      </c>
      <c r="AB32" s="29">
        <f t="shared" si="19"/>
        <v>66781327.958904</v>
      </c>
      <c r="AC32" s="30">
        <f t="shared" si="20"/>
        <v>70955160.9563355</v>
      </c>
      <c r="AD32" s="30">
        <f t="shared" si="21"/>
        <v>71542946.8325399</v>
      </c>
      <c r="AE32" s="31">
        <f t="shared" si="22"/>
        <v>209279435.74777943</v>
      </c>
      <c r="AF32" s="29">
        <f t="shared" si="23"/>
        <v>66781327.958904</v>
      </c>
      <c r="AG32" s="30">
        <f t="shared" si="24"/>
        <v>70955160.9563355</v>
      </c>
      <c r="AH32" s="30">
        <f t="shared" si="25"/>
        <v>71542946.8325399</v>
      </c>
      <c r="AI32" s="31">
        <f t="shared" si="26"/>
        <v>209279435.74777943</v>
      </c>
      <c r="AJ32" s="29">
        <f t="shared" si="27"/>
        <v>66781327.958904</v>
      </c>
      <c r="AK32" s="30">
        <f t="shared" si="28"/>
        <v>70955160.9563355</v>
      </c>
      <c r="AL32" s="30">
        <f t="shared" si="29"/>
        <v>71542946.8325399</v>
      </c>
      <c r="AM32" s="31">
        <f t="shared" si="30"/>
        <v>209279435.74777943</v>
      </c>
      <c r="AN32" s="29">
        <f t="shared" si="31"/>
        <v>66781327.958904</v>
      </c>
      <c r="AO32" s="30">
        <f t="shared" si="32"/>
        <v>70955160.9563355</v>
      </c>
      <c r="AP32" s="30">
        <f t="shared" si="33"/>
        <v>71542946.8325399</v>
      </c>
      <c r="AQ32" s="31">
        <f t="shared" si="34"/>
        <v>209279435.74777943</v>
      </c>
      <c r="AR32" s="29">
        <f t="shared" si="35"/>
        <v>66781327.958904</v>
      </c>
      <c r="AS32" s="30">
        <f t="shared" si="36"/>
        <v>70955160.9563355</v>
      </c>
      <c r="AT32" s="30">
        <f t="shared" si="37"/>
        <v>71542946.8325399</v>
      </c>
      <c r="AU32" s="31">
        <f t="shared" si="38"/>
        <v>209279435.74777943</v>
      </c>
      <c r="AV32" s="29">
        <f t="shared" si="39"/>
        <v>66781327.958904</v>
      </c>
      <c r="AW32" s="30">
        <f t="shared" si="40"/>
        <v>70955160.9563355</v>
      </c>
      <c r="AX32" s="30">
        <f t="shared" si="41"/>
        <v>71542946.8325399</v>
      </c>
      <c r="AY32" s="31">
        <f t="shared" si="42"/>
        <v>209279435.74777943</v>
      </c>
      <c r="AZ32" s="29">
        <f t="shared" si="43"/>
        <v>66781327.958904</v>
      </c>
      <c r="BA32" s="30">
        <f t="shared" si="44"/>
        <v>70955160.9563355</v>
      </c>
      <c r="BB32" s="30">
        <f t="shared" si="45"/>
        <v>71542946.8325399</v>
      </c>
      <c r="BC32" s="31">
        <f t="shared" si="46"/>
        <v>209279435.74777943</v>
      </c>
      <c r="BD32" s="29">
        <f t="shared" si="47"/>
        <v>66781327.958904</v>
      </c>
      <c r="BE32" s="30">
        <f t="shared" si="48"/>
        <v>70955160.9563355</v>
      </c>
      <c r="BF32" s="30">
        <f t="shared" si="49"/>
        <v>178857367.08134976</v>
      </c>
      <c r="BG32" s="31">
        <f t="shared" si="50"/>
        <v>316593855.9965893</v>
      </c>
      <c r="BH32" s="31">
        <f t="shared" si="2"/>
        <v>2618667649.2221627</v>
      </c>
      <c r="BI32" s="23">
        <f t="shared" si="51"/>
        <v>218222304.1018469</v>
      </c>
    </row>
    <row r="33" spans="2:61" ht="12.75">
      <c r="B33" s="1">
        <v>31</v>
      </c>
      <c r="C33" s="56" t="s">
        <v>30</v>
      </c>
      <c r="D33" s="46"/>
      <c r="E33" s="3"/>
      <c r="F33" s="8">
        <v>1287</v>
      </c>
      <c r="G33" s="9">
        <v>2194676100</v>
      </c>
      <c r="H33" s="9">
        <v>2298531669</v>
      </c>
      <c r="I33" s="12">
        <v>2298531669</v>
      </c>
      <c r="J33" s="21">
        <f t="shared" si="0"/>
        <v>2429318120.9660997</v>
      </c>
      <c r="K33" s="21">
        <f t="shared" si="1"/>
        <v>2429318120.9660997</v>
      </c>
      <c r="L33" s="29">
        <f t="shared" si="3"/>
        <v>194345449.677288</v>
      </c>
      <c r="M33" s="30">
        <f t="shared" si="4"/>
        <v>206492040.2821185</v>
      </c>
      <c r="N33" s="30">
        <f t="shared" si="5"/>
        <v>202362199.4764761</v>
      </c>
      <c r="O33" s="31">
        <f t="shared" si="6"/>
        <v>603199689.4358826</v>
      </c>
      <c r="P33" s="29">
        <f t="shared" si="7"/>
        <v>194345449.677288</v>
      </c>
      <c r="Q33" s="30">
        <f t="shared" si="8"/>
        <v>206492040.2821185</v>
      </c>
      <c r="R33" s="30">
        <f t="shared" si="9"/>
        <v>202362199.4764761</v>
      </c>
      <c r="S33" s="31">
        <f t="shared" si="10"/>
        <v>603199689.4358826</v>
      </c>
      <c r="T33" s="29">
        <f t="shared" si="11"/>
        <v>194345449.677288</v>
      </c>
      <c r="U33" s="30">
        <f t="shared" si="12"/>
        <v>206492040.2821185</v>
      </c>
      <c r="V33" s="30">
        <f t="shared" si="13"/>
        <v>202362199.4764761</v>
      </c>
      <c r="W33" s="31">
        <f t="shared" si="14"/>
        <v>603199689.4358826</v>
      </c>
      <c r="X33" s="29">
        <f t="shared" si="15"/>
        <v>194345449.677288</v>
      </c>
      <c r="Y33" s="30">
        <f t="shared" si="16"/>
        <v>206492040.2821185</v>
      </c>
      <c r="Z33" s="30">
        <f t="shared" si="17"/>
        <v>202362199.4764761</v>
      </c>
      <c r="AA33" s="31">
        <f t="shared" si="18"/>
        <v>603199689.4358826</v>
      </c>
      <c r="AB33" s="29">
        <f t="shared" si="19"/>
        <v>194345449.677288</v>
      </c>
      <c r="AC33" s="30">
        <f t="shared" si="20"/>
        <v>206492040.2821185</v>
      </c>
      <c r="AD33" s="30">
        <f t="shared" si="21"/>
        <v>202362199.4764761</v>
      </c>
      <c r="AE33" s="31">
        <f t="shared" si="22"/>
        <v>603199689.4358826</v>
      </c>
      <c r="AF33" s="29">
        <f t="shared" si="23"/>
        <v>194345449.677288</v>
      </c>
      <c r="AG33" s="30">
        <f t="shared" si="24"/>
        <v>206492040.2821185</v>
      </c>
      <c r="AH33" s="30">
        <f t="shared" si="25"/>
        <v>202362199.4764761</v>
      </c>
      <c r="AI33" s="31">
        <f t="shared" si="26"/>
        <v>603199689.4358826</v>
      </c>
      <c r="AJ33" s="29">
        <f t="shared" si="27"/>
        <v>194345449.677288</v>
      </c>
      <c r="AK33" s="30">
        <f t="shared" si="28"/>
        <v>206492040.2821185</v>
      </c>
      <c r="AL33" s="30">
        <f t="shared" si="29"/>
        <v>202362199.4764761</v>
      </c>
      <c r="AM33" s="31">
        <f t="shared" si="30"/>
        <v>603199689.4358826</v>
      </c>
      <c r="AN33" s="29">
        <f t="shared" si="31"/>
        <v>194345449.677288</v>
      </c>
      <c r="AO33" s="30">
        <f t="shared" si="32"/>
        <v>206492040.2821185</v>
      </c>
      <c r="AP33" s="30">
        <f t="shared" si="33"/>
        <v>202362199.4764761</v>
      </c>
      <c r="AQ33" s="31">
        <f t="shared" si="34"/>
        <v>603199689.4358826</v>
      </c>
      <c r="AR33" s="29">
        <f t="shared" si="35"/>
        <v>194345449.677288</v>
      </c>
      <c r="AS33" s="30">
        <f t="shared" si="36"/>
        <v>206492040.2821185</v>
      </c>
      <c r="AT33" s="30">
        <f t="shared" si="37"/>
        <v>202362199.4764761</v>
      </c>
      <c r="AU33" s="31">
        <f t="shared" si="38"/>
        <v>603199689.4358826</v>
      </c>
      <c r="AV33" s="29">
        <f t="shared" si="39"/>
        <v>194345449.677288</v>
      </c>
      <c r="AW33" s="30">
        <f t="shared" si="40"/>
        <v>206492040.2821185</v>
      </c>
      <c r="AX33" s="30">
        <f t="shared" si="41"/>
        <v>202362199.4764761</v>
      </c>
      <c r="AY33" s="31">
        <f t="shared" si="42"/>
        <v>603199689.4358826</v>
      </c>
      <c r="AZ33" s="29">
        <f t="shared" si="43"/>
        <v>194345449.677288</v>
      </c>
      <c r="BA33" s="30">
        <f t="shared" si="44"/>
        <v>206492040.2821185</v>
      </c>
      <c r="BB33" s="30">
        <f t="shared" si="45"/>
        <v>202362199.4764761</v>
      </c>
      <c r="BC33" s="31">
        <f t="shared" si="46"/>
        <v>603199689.4358826</v>
      </c>
      <c r="BD33" s="29">
        <f t="shared" si="47"/>
        <v>194345449.677288</v>
      </c>
      <c r="BE33" s="30">
        <f t="shared" si="48"/>
        <v>206492040.2821185</v>
      </c>
      <c r="BF33" s="30">
        <f t="shared" si="49"/>
        <v>505905498.69119024</v>
      </c>
      <c r="BG33" s="31">
        <f t="shared" si="50"/>
        <v>906742988.6505967</v>
      </c>
      <c r="BH33" s="31">
        <f t="shared" si="2"/>
        <v>7541939572.445305</v>
      </c>
      <c r="BI33" s="23">
        <f t="shared" si="51"/>
        <v>628494964.370442</v>
      </c>
    </row>
    <row r="34" spans="2:61" ht="12.75">
      <c r="B34" s="1">
        <v>32</v>
      </c>
      <c r="C34" s="56" t="s">
        <v>31</v>
      </c>
      <c r="D34" s="46"/>
      <c r="E34" s="3"/>
      <c r="F34" s="8">
        <v>1300</v>
      </c>
      <c r="G34" s="9">
        <v>1933733338</v>
      </c>
      <c r="H34" s="9">
        <v>1972775738</v>
      </c>
      <c r="I34" s="12">
        <v>1991607125</v>
      </c>
      <c r="J34" s="21">
        <f t="shared" si="0"/>
        <v>2085026677.4922</v>
      </c>
      <c r="K34" s="21">
        <f t="shared" si="1"/>
        <v>2104929570.4125</v>
      </c>
      <c r="L34" s="29">
        <f t="shared" si="3"/>
        <v>166802134.199376</v>
      </c>
      <c r="M34" s="30">
        <f t="shared" si="4"/>
        <v>177227267.586837</v>
      </c>
      <c r="N34" s="30">
        <f t="shared" si="5"/>
        <v>175340633.21536124</v>
      </c>
      <c r="O34" s="31">
        <f t="shared" si="6"/>
        <v>519370035.0015742</v>
      </c>
      <c r="P34" s="29">
        <f t="shared" si="7"/>
        <v>166802134.199376</v>
      </c>
      <c r="Q34" s="30">
        <f t="shared" si="8"/>
        <v>177227267.586837</v>
      </c>
      <c r="R34" s="30">
        <f t="shared" si="9"/>
        <v>175340633.21536124</v>
      </c>
      <c r="S34" s="31">
        <f t="shared" si="10"/>
        <v>519370035.0015742</v>
      </c>
      <c r="T34" s="29">
        <f t="shared" si="11"/>
        <v>166802134.199376</v>
      </c>
      <c r="U34" s="30">
        <f t="shared" si="12"/>
        <v>177227267.586837</v>
      </c>
      <c r="V34" s="30">
        <f t="shared" si="13"/>
        <v>175340633.21536124</v>
      </c>
      <c r="W34" s="31">
        <f t="shared" si="14"/>
        <v>519370035.0015742</v>
      </c>
      <c r="X34" s="29">
        <f t="shared" si="15"/>
        <v>166802134.199376</v>
      </c>
      <c r="Y34" s="30">
        <f t="shared" si="16"/>
        <v>177227267.586837</v>
      </c>
      <c r="Z34" s="30">
        <f t="shared" si="17"/>
        <v>175340633.21536124</v>
      </c>
      <c r="AA34" s="31">
        <f t="shared" si="18"/>
        <v>519370035.0015742</v>
      </c>
      <c r="AB34" s="29">
        <f t="shared" si="19"/>
        <v>166802134.199376</v>
      </c>
      <c r="AC34" s="30">
        <f t="shared" si="20"/>
        <v>177227267.586837</v>
      </c>
      <c r="AD34" s="30">
        <f t="shared" si="21"/>
        <v>175340633.21536124</v>
      </c>
      <c r="AE34" s="31">
        <f t="shared" si="22"/>
        <v>519370035.0015742</v>
      </c>
      <c r="AF34" s="29">
        <f t="shared" si="23"/>
        <v>166802134.199376</v>
      </c>
      <c r="AG34" s="30">
        <f t="shared" si="24"/>
        <v>177227267.586837</v>
      </c>
      <c r="AH34" s="30">
        <f t="shared" si="25"/>
        <v>175340633.21536124</v>
      </c>
      <c r="AI34" s="31">
        <f t="shared" si="26"/>
        <v>519370035.0015742</v>
      </c>
      <c r="AJ34" s="29">
        <f t="shared" si="27"/>
        <v>166802134.199376</v>
      </c>
      <c r="AK34" s="30">
        <f t="shared" si="28"/>
        <v>177227267.586837</v>
      </c>
      <c r="AL34" s="30">
        <f t="shared" si="29"/>
        <v>175340633.21536124</v>
      </c>
      <c r="AM34" s="31">
        <f t="shared" si="30"/>
        <v>519370035.0015742</v>
      </c>
      <c r="AN34" s="29">
        <f t="shared" si="31"/>
        <v>166802134.199376</v>
      </c>
      <c r="AO34" s="30">
        <f t="shared" si="32"/>
        <v>177227267.586837</v>
      </c>
      <c r="AP34" s="30">
        <f t="shared" si="33"/>
        <v>175340633.21536124</v>
      </c>
      <c r="AQ34" s="31">
        <f t="shared" si="34"/>
        <v>519370035.0015742</v>
      </c>
      <c r="AR34" s="29">
        <f t="shared" si="35"/>
        <v>166802134.199376</v>
      </c>
      <c r="AS34" s="30">
        <f t="shared" si="36"/>
        <v>177227267.586837</v>
      </c>
      <c r="AT34" s="30">
        <f t="shared" si="37"/>
        <v>175340633.21536124</v>
      </c>
      <c r="AU34" s="31">
        <f t="shared" si="38"/>
        <v>519370035.0015742</v>
      </c>
      <c r="AV34" s="29">
        <f t="shared" si="39"/>
        <v>166802134.199376</v>
      </c>
      <c r="AW34" s="30">
        <f t="shared" si="40"/>
        <v>177227267.586837</v>
      </c>
      <c r="AX34" s="30">
        <f t="shared" si="41"/>
        <v>175340633.21536124</v>
      </c>
      <c r="AY34" s="31">
        <f t="shared" si="42"/>
        <v>519370035.0015742</v>
      </c>
      <c r="AZ34" s="29">
        <f t="shared" si="43"/>
        <v>166802134.199376</v>
      </c>
      <c r="BA34" s="30">
        <f t="shared" si="44"/>
        <v>177227267.586837</v>
      </c>
      <c r="BB34" s="30">
        <f t="shared" si="45"/>
        <v>175340633.21536124</v>
      </c>
      <c r="BC34" s="31">
        <f t="shared" si="46"/>
        <v>519370035.0015742</v>
      </c>
      <c r="BD34" s="29">
        <f t="shared" si="47"/>
        <v>166802134.199376</v>
      </c>
      <c r="BE34" s="30">
        <f t="shared" si="48"/>
        <v>177227267.586837</v>
      </c>
      <c r="BF34" s="30">
        <f t="shared" si="49"/>
        <v>438351583.0384031</v>
      </c>
      <c r="BG34" s="31">
        <f t="shared" si="50"/>
        <v>782380984.8246161</v>
      </c>
      <c r="BH34" s="31">
        <f t="shared" si="2"/>
        <v>6495451369.841933</v>
      </c>
      <c r="BI34" s="23">
        <f t="shared" si="51"/>
        <v>541287614.1534945</v>
      </c>
    </row>
    <row r="35" spans="2:61" ht="12.75">
      <c r="B35" s="1">
        <v>33</v>
      </c>
      <c r="C35" s="55" t="s">
        <v>32</v>
      </c>
      <c r="D35" s="45"/>
      <c r="E35" s="5"/>
      <c r="F35" s="8">
        <v>729</v>
      </c>
      <c r="G35" s="9">
        <v>1082515796</v>
      </c>
      <c r="H35" s="9">
        <v>1124142501</v>
      </c>
      <c r="I35" s="12">
        <v>1135758750</v>
      </c>
      <c r="J35" s="21">
        <f aca="true" t="shared" si="52" ref="J35:J66">H35*105.69%</f>
        <v>1188106209.3069</v>
      </c>
      <c r="K35" s="21">
        <f aca="true" t="shared" si="53" ref="K35:K66">I35*105.69%</f>
        <v>1200383422.875</v>
      </c>
      <c r="L35" s="29">
        <f t="shared" si="3"/>
        <v>95048496.744552</v>
      </c>
      <c r="M35" s="30">
        <f t="shared" si="4"/>
        <v>100989027.79108651</v>
      </c>
      <c r="N35" s="30">
        <f t="shared" si="5"/>
        <v>99991939.12548749</v>
      </c>
      <c r="O35" s="31">
        <f t="shared" si="6"/>
        <v>296029463.661126</v>
      </c>
      <c r="P35" s="29">
        <f t="shared" si="7"/>
        <v>95048496.744552</v>
      </c>
      <c r="Q35" s="30">
        <f t="shared" si="8"/>
        <v>100989027.79108651</v>
      </c>
      <c r="R35" s="30">
        <f t="shared" si="9"/>
        <v>99991939.12548749</v>
      </c>
      <c r="S35" s="31">
        <f t="shared" si="10"/>
        <v>296029463.661126</v>
      </c>
      <c r="T35" s="29">
        <f t="shared" si="11"/>
        <v>95048496.744552</v>
      </c>
      <c r="U35" s="30">
        <f t="shared" si="12"/>
        <v>100989027.79108651</v>
      </c>
      <c r="V35" s="30">
        <f t="shared" si="13"/>
        <v>99991939.12548749</v>
      </c>
      <c r="W35" s="31">
        <f t="shared" si="14"/>
        <v>296029463.661126</v>
      </c>
      <c r="X35" s="29">
        <f t="shared" si="15"/>
        <v>95048496.744552</v>
      </c>
      <c r="Y35" s="30">
        <f t="shared" si="16"/>
        <v>100989027.79108651</v>
      </c>
      <c r="Z35" s="30">
        <f t="shared" si="17"/>
        <v>99991939.12548749</v>
      </c>
      <c r="AA35" s="31">
        <f t="shared" si="18"/>
        <v>296029463.661126</v>
      </c>
      <c r="AB35" s="29">
        <f t="shared" si="19"/>
        <v>95048496.744552</v>
      </c>
      <c r="AC35" s="30">
        <f t="shared" si="20"/>
        <v>100989027.79108651</v>
      </c>
      <c r="AD35" s="30">
        <f t="shared" si="21"/>
        <v>99991939.12548749</v>
      </c>
      <c r="AE35" s="31">
        <f t="shared" si="22"/>
        <v>296029463.661126</v>
      </c>
      <c r="AF35" s="29">
        <f t="shared" si="23"/>
        <v>95048496.744552</v>
      </c>
      <c r="AG35" s="30">
        <f t="shared" si="24"/>
        <v>100989027.79108651</v>
      </c>
      <c r="AH35" s="30">
        <f t="shared" si="25"/>
        <v>99991939.12548749</v>
      </c>
      <c r="AI35" s="31">
        <f t="shared" si="26"/>
        <v>296029463.661126</v>
      </c>
      <c r="AJ35" s="29">
        <f t="shared" si="27"/>
        <v>95048496.744552</v>
      </c>
      <c r="AK35" s="30">
        <f t="shared" si="28"/>
        <v>100989027.79108651</v>
      </c>
      <c r="AL35" s="30">
        <f t="shared" si="29"/>
        <v>99991939.12548749</v>
      </c>
      <c r="AM35" s="31">
        <f t="shared" si="30"/>
        <v>296029463.661126</v>
      </c>
      <c r="AN35" s="29">
        <f t="shared" si="31"/>
        <v>95048496.744552</v>
      </c>
      <c r="AO35" s="30">
        <f t="shared" si="32"/>
        <v>100989027.79108651</v>
      </c>
      <c r="AP35" s="30">
        <f t="shared" si="33"/>
        <v>99991939.12548749</v>
      </c>
      <c r="AQ35" s="31">
        <f t="shared" si="34"/>
        <v>296029463.661126</v>
      </c>
      <c r="AR35" s="29">
        <f t="shared" si="35"/>
        <v>95048496.744552</v>
      </c>
      <c r="AS35" s="30">
        <f t="shared" si="36"/>
        <v>100989027.79108651</v>
      </c>
      <c r="AT35" s="30">
        <f t="shared" si="37"/>
        <v>99991939.12548749</v>
      </c>
      <c r="AU35" s="31">
        <f t="shared" si="38"/>
        <v>296029463.661126</v>
      </c>
      <c r="AV35" s="29">
        <f t="shared" si="39"/>
        <v>95048496.744552</v>
      </c>
      <c r="AW35" s="30">
        <f t="shared" si="40"/>
        <v>100989027.79108651</v>
      </c>
      <c r="AX35" s="30">
        <f t="shared" si="41"/>
        <v>99991939.12548749</v>
      </c>
      <c r="AY35" s="31">
        <f t="shared" si="42"/>
        <v>296029463.661126</v>
      </c>
      <c r="AZ35" s="29">
        <f t="shared" si="43"/>
        <v>95048496.744552</v>
      </c>
      <c r="BA35" s="30">
        <f t="shared" si="44"/>
        <v>100989027.79108651</v>
      </c>
      <c r="BB35" s="30">
        <f t="shared" si="45"/>
        <v>99991939.12548749</v>
      </c>
      <c r="BC35" s="31">
        <f t="shared" si="46"/>
        <v>296029463.661126</v>
      </c>
      <c r="BD35" s="29">
        <f t="shared" si="47"/>
        <v>95048496.744552</v>
      </c>
      <c r="BE35" s="30">
        <f t="shared" si="48"/>
        <v>100989027.79108651</v>
      </c>
      <c r="BF35" s="30">
        <f t="shared" si="49"/>
        <v>249979847.81371874</v>
      </c>
      <c r="BG35" s="31">
        <f t="shared" si="50"/>
        <v>446017372.34935725</v>
      </c>
      <c r="BH35" s="31">
        <f aca="true" t="shared" si="54" ref="BH35:BH66">BG35+BC35+AY35+AU35+AQ35+AM35+AI35+AE35+AA35+W35+S35+O35</f>
        <v>3702341472.621744</v>
      </c>
      <c r="BI35" s="23">
        <f t="shared" si="51"/>
        <v>308528456.051812</v>
      </c>
    </row>
    <row r="36" spans="2:61" ht="12.75">
      <c r="B36" s="1">
        <v>34</v>
      </c>
      <c r="C36" s="55" t="s">
        <v>33</v>
      </c>
      <c r="D36" s="45"/>
      <c r="E36" s="5"/>
      <c r="F36" s="8">
        <v>517</v>
      </c>
      <c r="G36" s="9">
        <v>779460799</v>
      </c>
      <c r="H36" s="9">
        <v>810629788</v>
      </c>
      <c r="I36" s="12">
        <v>810629788</v>
      </c>
      <c r="J36" s="21">
        <f t="shared" si="52"/>
        <v>856754622.9372</v>
      </c>
      <c r="K36" s="21">
        <f t="shared" si="53"/>
        <v>856754622.9372</v>
      </c>
      <c r="L36" s="29">
        <f t="shared" si="3"/>
        <v>68540369.834976</v>
      </c>
      <c r="M36" s="30">
        <f t="shared" si="4"/>
        <v>72824142.949662</v>
      </c>
      <c r="N36" s="30">
        <f t="shared" si="5"/>
        <v>71367660.09066875</v>
      </c>
      <c r="O36" s="31">
        <f t="shared" si="6"/>
        <v>212732172.87530673</v>
      </c>
      <c r="P36" s="29">
        <f t="shared" si="7"/>
        <v>68540369.834976</v>
      </c>
      <c r="Q36" s="30">
        <f t="shared" si="8"/>
        <v>72824142.949662</v>
      </c>
      <c r="R36" s="30">
        <f t="shared" si="9"/>
        <v>71367660.09066875</v>
      </c>
      <c r="S36" s="31">
        <f t="shared" si="10"/>
        <v>212732172.87530673</v>
      </c>
      <c r="T36" s="29">
        <f t="shared" si="11"/>
        <v>68540369.834976</v>
      </c>
      <c r="U36" s="30">
        <f t="shared" si="12"/>
        <v>72824142.949662</v>
      </c>
      <c r="V36" s="30">
        <f t="shared" si="13"/>
        <v>71367660.09066875</v>
      </c>
      <c r="W36" s="31">
        <f t="shared" si="14"/>
        <v>212732172.87530673</v>
      </c>
      <c r="X36" s="29">
        <f t="shared" si="15"/>
        <v>68540369.834976</v>
      </c>
      <c r="Y36" s="30">
        <f t="shared" si="16"/>
        <v>72824142.949662</v>
      </c>
      <c r="Z36" s="30">
        <f t="shared" si="17"/>
        <v>71367660.09066875</v>
      </c>
      <c r="AA36" s="31">
        <f t="shared" si="18"/>
        <v>212732172.87530673</v>
      </c>
      <c r="AB36" s="29">
        <f t="shared" si="19"/>
        <v>68540369.834976</v>
      </c>
      <c r="AC36" s="30">
        <f t="shared" si="20"/>
        <v>72824142.949662</v>
      </c>
      <c r="AD36" s="30">
        <f t="shared" si="21"/>
        <v>71367660.09066875</v>
      </c>
      <c r="AE36" s="31">
        <f t="shared" si="22"/>
        <v>212732172.87530673</v>
      </c>
      <c r="AF36" s="29">
        <f t="shared" si="23"/>
        <v>68540369.834976</v>
      </c>
      <c r="AG36" s="30">
        <f t="shared" si="24"/>
        <v>72824142.949662</v>
      </c>
      <c r="AH36" s="30">
        <f t="shared" si="25"/>
        <v>71367660.09066875</v>
      </c>
      <c r="AI36" s="31">
        <f t="shared" si="26"/>
        <v>212732172.87530673</v>
      </c>
      <c r="AJ36" s="29">
        <f t="shared" si="27"/>
        <v>68540369.834976</v>
      </c>
      <c r="AK36" s="30">
        <f t="shared" si="28"/>
        <v>72824142.949662</v>
      </c>
      <c r="AL36" s="30">
        <f t="shared" si="29"/>
        <v>71367660.09066875</v>
      </c>
      <c r="AM36" s="31">
        <f t="shared" si="30"/>
        <v>212732172.87530673</v>
      </c>
      <c r="AN36" s="29">
        <f t="shared" si="31"/>
        <v>68540369.834976</v>
      </c>
      <c r="AO36" s="30">
        <f t="shared" si="32"/>
        <v>72824142.949662</v>
      </c>
      <c r="AP36" s="30">
        <f t="shared" si="33"/>
        <v>71367660.09066875</v>
      </c>
      <c r="AQ36" s="31">
        <f t="shared" si="34"/>
        <v>212732172.87530673</v>
      </c>
      <c r="AR36" s="29">
        <f t="shared" si="35"/>
        <v>68540369.834976</v>
      </c>
      <c r="AS36" s="30">
        <f t="shared" si="36"/>
        <v>72824142.949662</v>
      </c>
      <c r="AT36" s="30">
        <f t="shared" si="37"/>
        <v>71367660.09066875</v>
      </c>
      <c r="AU36" s="31">
        <f t="shared" si="38"/>
        <v>212732172.87530673</v>
      </c>
      <c r="AV36" s="29">
        <f t="shared" si="39"/>
        <v>68540369.834976</v>
      </c>
      <c r="AW36" s="30">
        <f t="shared" si="40"/>
        <v>72824142.949662</v>
      </c>
      <c r="AX36" s="30">
        <f t="shared" si="41"/>
        <v>71367660.09066875</v>
      </c>
      <c r="AY36" s="31">
        <f t="shared" si="42"/>
        <v>212732172.87530673</v>
      </c>
      <c r="AZ36" s="29">
        <f t="shared" si="43"/>
        <v>68540369.834976</v>
      </c>
      <c r="BA36" s="30">
        <f t="shared" si="44"/>
        <v>72824142.949662</v>
      </c>
      <c r="BB36" s="30">
        <f t="shared" si="45"/>
        <v>71367660.09066875</v>
      </c>
      <c r="BC36" s="31">
        <f t="shared" si="46"/>
        <v>212732172.87530673</v>
      </c>
      <c r="BD36" s="29">
        <f t="shared" si="47"/>
        <v>68540369.834976</v>
      </c>
      <c r="BE36" s="30">
        <f t="shared" si="48"/>
        <v>72824142.949662</v>
      </c>
      <c r="BF36" s="30">
        <f t="shared" si="49"/>
        <v>178419150.22667187</v>
      </c>
      <c r="BG36" s="31">
        <f t="shared" si="50"/>
        <v>319783663.01130986</v>
      </c>
      <c r="BH36" s="31">
        <f t="shared" si="54"/>
        <v>2659837564.6396832</v>
      </c>
      <c r="BI36" s="23">
        <f t="shared" si="51"/>
        <v>221653130.38664028</v>
      </c>
    </row>
    <row r="37" spans="2:61" ht="12.75">
      <c r="B37" s="1">
        <v>35</v>
      </c>
      <c r="C37" s="56" t="s">
        <v>34</v>
      </c>
      <c r="D37" s="46"/>
      <c r="E37" s="3"/>
      <c r="F37" s="8">
        <v>747</v>
      </c>
      <c r="G37" s="9">
        <v>1191333247</v>
      </c>
      <c r="H37" s="9">
        <v>1237962591</v>
      </c>
      <c r="I37" s="12">
        <v>1250944341</v>
      </c>
      <c r="J37" s="21">
        <f t="shared" si="52"/>
        <v>1308402662.4278998</v>
      </c>
      <c r="K37" s="21">
        <f t="shared" si="53"/>
        <v>1322123074.0029</v>
      </c>
      <c r="L37" s="29">
        <f t="shared" si="3"/>
        <v>104672212.99423198</v>
      </c>
      <c r="M37" s="30">
        <f t="shared" si="4"/>
        <v>111214226.3063715</v>
      </c>
      <c r="N37" s="30">
        <f t="shared" si="5"/>
        <v>110132852.06444156</v>
      </c>
      <c r="O37" s="31">
        <f t="shared" si="6"/>
        <v>326019291.3650451</v>
      </c>
      <c r="P37" s="29">
        <f t="shared" si="7"/>
        <v>104672212.99423198</v>
      </c>
      <c r="Q37" s="30">
        <f t="shared" si="8"/>
        <v>111214226.3063715</v>
      </c>
      <c r="R37" s="30">
        <f t="shared" si="9"/>
        <v>110132852.06444156</v>
      </c>
      <c r="S37" s="31">
        <f t="shared" si="10"/>
        <v>326019291.3650451</v>
      </c>
      <c r="T37" s="29">
        <f t="shared" si="11"/>
        <v>104672212.99423198</v>
      </c>
      <c r="U37" s="30">
        <f t="shared" si="12"/>
        <v>111214226.3063715</v>
      </c>
      <c r="V37" s="30">
        <f t="shared" si="13"/>
        <v>110132852.06444156</v>
      </c>
      <c r="W37" s="31">
        <f t="shared" si="14"/>
        <v>326019291.3650451</v>
      </c>
      <c r="X37" s="29">
        <f t="shared" si="15"/>
        <v>104672212.99423198</v>
      </c>
      <c r="Y37" s="30">
        <f t="shared" si="16"/>
        <v>111214226.3063715</v>
      </c>
      <c r="Z37" s="30">
        <f t="shared" si="17"/>
        <v>110132852.06444156</v>
      </c>
      <c r="AA37" s="31">
        <f t="shared" si="18"/>
        <v>326019291.3650451</v>
      </c>
      <c r="AB37" s="29">
        <f t="shared" si="19"/>
        <v>104672212.99423198</v>
      </c>
      <c r="AC37" s="30">
        <f t="shared" si="20"/>
        <v>111214226.3063715</v>
      </c>
      <c r="AD37" s="30">
        <f t="shared" si="21"/>
        <v>110132852.06444156</v>
      </c>
      <c r="AE37" s="31">
        <f t="shared" si="22"/>
        <v>326019291.3650451</v>
      </c>
      <c r="AF37" s="29">
        <f t="shared" si="23"/>
        <v>104672212.99423198</v>
      </c>
      <c r="AG37" s="30">
        <f t="shared" si="24"/>
        <v>111214226.3063715</v>
      </c>
      <c r="AH37" s="30">
        <f t="shared" si="25"/>
        <v>110132852.06444156</v>
      </c>
      <c r="AI37" s="31">
        <f t="shared" si="26"/>
        <v>326019291.3650451</v>
      </c>
      <c r="AJ37" s="29">
        <f t="shared" si="27"/>
        <v>104672212.99423198</v>
      </c>
      <c r="AK37" s="30">
        <f t="shared" si="28"/>
        <v>111214226.3063715</v>
      </c>
      <c r="AL37" s="30">
        <f t="shared" si="29"/>
        <v>110132852.06444156</v>
      </c>
      <c r="AM37" s="31">
        <f t="shared" si="30"/>
        <v>326019291.3650451</v>
      </c>
      <c r="AN37" s="29">
        <f t="shared" si="31"/>
        <v>104672212.99423198</v>
      </c>
      <c r="AO37" s="30">
        <f t="shared" si="32"/>
        <v>111214226.3063715</v>
      </c>
      <c r="AP37" s="30">
        <f t="shared" si="33"/>
        <v>110132852.06444156</v>
      </c>
      <c r="AQ37" s="31">
        <f t="shared" si="34"/>
        <v>326019291.3650451</v>
      </c>
      <c r="AR37" s="29">
        <f t="shared" si="35"/>
        <v>104672212.99423198</v>
      </c>
      <c r="AS37" s="30">
        <f t="shared" si="36"/>
        <v>111214226.3063715</v>
      </c>
      <c r="AT37" s="30">
        <f t="shared" si="37"/>
        <v>110132852.06444156</v>
      </c>
      <c r="AU37" s="31">
        <f t="shared" si="38"/>
        <v>326019291.3650451</v>
      </c>
      <c r="AV37" s="29">
        <f t="shared" si="39"/>
        <v>104672212.99423198</v>
      </c>
      <c r="AW37" s="30">
        <f t="shared" si="40"/>
        <v>111214226.3063715</v>
      </c>
      <c r="AX37" s="30">
        <f t="shared" si="41"/>
        <v>110132852.06444156</v>
      </c>
      <c r="AY37" s="31">
        <f t="shared" si="42"/>
        <v>326019291.3650451</v>
      </c>
      <c r="AZ37" s="29">
        <f t="shared" si="43"/>
        <v>104672212.99423198</v>
      </c>
      <c r="BA37" s="30">
        <f t="shared" si="44"/>
        <v>111214226.3063715</v>
      </c>
      <c r="BB37" s="30">
        <f t="shared" si="45"/>
        <v>110132852.06444156</v>
      </c>
      <c r="BC37" s="31">
        <f t="shared" si="46"/>
        <v>326019291.3650451</v>
      </c>
      <c r="BD37" s="29">
        <f t="shared" si="47"/>
        <v>104672212.99423198</v>
      </c>
      <c r="BE37" s="30">
        <f t="shared" si="48"/>
        <v>111214226.3063715</v>
      </c>
      <c r="BF37" s="30">
        <f t="shared" si="49"/>
        <v>275332130.1611039</v>
      </c>
      <c r="BG37" s="31">
        <f t="shared" si="50"/>
        <v>491218569.46170735</v>
      </c>
      <c r="BH37" s="31">
        <f t="shared" si="54"/>
        <v>4077430774.477203</v>
      </c>
      <c r="BI37" s="23">
        <f t="shared" si="51"/>
        <v>339785897.8731002</v>
      </c>
    </row>
    <row r="38" spans="2:61" ht="12.75">
      <c r="B38" s="1">
        <v>36</v>
      </c>
      <c r="C38" s="57" t="s">
        <v>35</v>
      </c>
      <c r="D38" s="49"/>
      <c r="E38" s="4"/>
      <c r="F38" s="8">
        <v>401</v>
      </c>
      <c r="G38" s="9">
        <v>437426575</v>
      </c>
      <c r="H38" s="9">
        <v>471525614</v>
      </c>
      <c r="I38" s="12">
        <v>471525614</v>
      </c>
      <c r="J38" s="21">
        <f t="shared" si="52"/>
        <v>498355421.43659997</v>
      </c>
      <c r="K38" s="21">
        <f t="shared" si="53"/>
        <v>498355421.43659997</v>
      </c>
      <c r="L38" s="29">
        <f t="shared" si="3"/>
        <v>39868433.714928</v>
      </c>
      <c r="M38" s="30">
        <f t="shared" si="4"/>
        <v>42360210.822111</v>
      </c>
      <c r="N38" s="30">
        <f t="shared" si="5"/>
        <v>41513006.605668776</v>
      </c>
      <c r="O38" s="31">
        <f t="shared" si="6"/>
        <v>123741651.1427078</v>
      </c>
      <c r="P38" s="29">
        <f t="shared" si="7"/>
        <v>39868433.714928</v>
      </c>
      <c r="Q38" s="30">
        <f t="shared" si="8"/>
        <v>42360210.822111</v>
      </c>
      <c r="R38" s="30">
        <f t="shared" si="9"/>
        <v>41513006.605668776</v>
      </c>
      <c r="S38" s="31">
        <f t="shared" si="10"/>
        <v>123741651.1427078</v>
      </c>
      <c r="T38" s="29">
        <f t="shared" si="11"/>
        <v>39868433.714928</v>
      </c>
      <c r="U38" s="30">
        <f t="shared" si="12"/>
        <v>42360210.822111</v>
      </c>
      <c r="V38" s="30">
        <f t="shared" si="13"/>
        <v>41513006.605668776</v>
      </c>
      <c r="W38" s="31">
        <f t="shared" si="14"/>
        <v>123741651.1427078</v>
      </c>
      <c r="X38" s="29">
        <f t="shared" si="15"/>
        <v>39868433.714928</v>
      </c>
      <c r="Y38" s="30">
        <f t="shared" si="16"/>
        <v>42360210.822111</v>
      </c>
      <c r="Z38" s="30">
        <f t="shared" si="17"/>
        <v>41513006.605668776</v>
      </c>
      <c r="AA38" s="31">
        <f t="shared" si="18"/>
        <v>123741651.1427078</v>
      </c>
      <c r="AB38" s="29">
        <f t="shared" si="19"/>
        <v>39868433.714928</v>
      </c>
      <c r="AC38" s="30">
        <f t="shared" si="20"/>
        <v>42360210.822111</v>
      </c>
      <c r="AD38" s="30">
        <f t="shared" si="21"/>
        <v>41513006.605668776</v>
      </c>
      <c r="AE38" s="31">
        <f t="shared" si="22"/>
        <v>123741651.1427078</v>
      </c>
      <c r="AF38" s="29">
        <f t="shared" si="23"/>
        <v>39868433.714928</v>
      </c>
      <c r="AG38" s="30">
        <f t="shared" si="24"/>
        <v>42360210.822111</v>
      </c>
      <c r="AH38" s="30">
        <f t="shared" si="25"/>
        <v>41513006.605668776</v>
      </c>
      <c r="AI38" s="31">
        <f t="shared" si="26"/>
        <v>123741651.1427078</v>
      </c>
      <c r="AJ38" s="29">
        <f t="shared" si="27"/>
        <v>39868433.714928</v>
      </c>
      <c r="AK38" s="30">
        <f t="shared" si="28"/>
        <v>42360210.822111</v>
      </c>
      <c r="AL38" s="30">
        <f t="shared" si="29"/>
        <v>41513006.605668776</v>
      </c>
      <c r="AM38" s="31">
        <f t="shared" si="30"/>
        <v>123741651.1427078</v>
      </c>
      <c r="AN38" s="29">
        <f t="shared" si="31"/>
        <v>39868433.714928</v>
      </c>
      <c r="AO38" s="30">
        <f t="shared" si="32"/>
        <v>42360210.822111</v>
      </c>
      <c r="AP38" s="30">
        <f t="shared" si="33"/>
        <v>41513006.605668776</v>
      </c>
      <c r="AQ38" s="31">
        <f t="shared" si="34"/>
        <v>123741651.1427078</v>
      </c>
      <c r="AR38" s="29">
        <f t="shared" si="35"/>
        <v>39868433.714928</v>
      </c>
      <c r="AS38" s="30">
        <f t="shared" si="36"/>
        <v>42360210.822111</v>
      </c>
      <c r="AT38" s="30">
        <f t="shared" si="37"/>
        <v>41513006.605668776</v>
      </c>
      <c r="AU38" s="31">
        <f t="shared" si="38"/>
        <v>123741651.1427078</v>
      </c>
      <c r="AV38" s="29">
        <f t="shared" si="39"/>
        <v>39868433.714928</v>
      </c>
      <c r="AW38" s="30">
        <f t="shared" si="40"/>
        <v>42360210.822111</v>
      </c>
      <c r="AX38" s="30">
        <f t="shared" si="41"/>
        <v>41513006.605668776</v>
      </c>
      <c r="AY38" s="31">
        <f t="shared" si="42"/>
        <v>123741651.1427078</v>
      </c>
      <c r="AZ38" s="29">
        <f t="shared" si="43"/>
        <v>39868433.714928</v>
      </c>
      <c r="BA38" s="30">
        <f t="shared" si="44"/>
        <v>42360210.822111</v>
      </c>
      <c r="BB38" s="30">
        <f t="shared" si="45"/>
        <v>41513006.605668776</v>
      </c>
      <c r="BC38" s="31">
        <f t="shared" si="46"/>
        <v>123741651.1427078</v>
      </c>
      <c r="BD38" s="29">
        <f t="shared" si="47"/>
        <v>39868433.714928</v>
      </c>
      <c r="BE38" s="30">
        <f t="shared" si="48"/>
        <v>42360210.822111</v>
      </c>
      <c r="BF38" s="30">
        <f t="shared" si="49"/>
        <v>103782516.51417194</v>
      </c>
      <c r="BG38" s="31">
        <f t="shared" si="50"/>
        <v>186011161.05121094</v>
      </c>
      <c r="BH38" s="31">
        <f t="shared" si="54"/>
        <v>1547169323.620997</v>
      </c>
      <c r="BI38" s="23">
        <f t="shared" si="51"/>
        <v>128930776.96841641</v>
      </c>
    </row>
    <row r="39" spans="1:61" ht="12.75">
      <c r="A39" s="6" t="s">
        <v>102</v>
      </c>
      <c r="B39" s="1">
        <v>37</v>
      </c>
      <c r="C39" s="57" t="s">
        <v>36</v>
      </c>
      <c r="D39" s="49"/>
      <c r="E39" s="38" t="s">
        <v>89</v>
      </c>
      <c r="F39" s="8">
        <v>3822</v>
      </c>
      <c r="G39" s="9">
        <v>4663483294</v>
      </c>
      <c r="H39" s="9">
        <v>5892942613</v>
      </c>
      <c r="I39" s="12">
        <f>5892942613*110%</f>
        <v>6482236874.3</v>
      </c>
      <c r="J39" s="21">
        <f t="shared" si="52"/>
        <v>6228251047.6797</v>
      </c>
      <c r="K39" s="21">
        <f t="shared" si="53"/>
        <v>6851076152.44767</v>
      </c>
      <c r="L39" s="29">
        <f t="shared" si="3"/>
        <v>498260083.814376</v>
      </c>
      <c r="M39" s="30">
        <f t="shared" si="4"/>
        <v>529401339.05277455</v>
      </c>
      <c r="N39" s="30">
        <f t="shared" si="5"/>
        <v>570694643.4988909</v>
      </c>
      <c r="O39" s="31">
        <f t="shared" si="6"/>
        <v>1598356066.3660414</v>
      </c>
      <c r="P39" s="29">
        <f t="shared" si="7"/>
        <v>498260083.814376</v>
      </c>
      <c r="Q39" s="30">
        <f t="shared" si="8"/>
        <v>529401339.05277455</v>
      </c>
      <c r="R39" s="30">
        <f t="shared" si="9"/>
        <v>570694643.4988909</v>
      </c>
      <c r="S39" s="31">
        <f t="shared" si="10"/>
        <v>1598356066.3660414</v>
      </c>
      <c r="T39" s="29">
        <f t="shared" si="11"/>
        <v>498260083.814376</v>
      </c>
      <c r="U39" s="30">
        <f t="shared" si="12"/>
        <v>529401339.05277455</v>
      </c>
      <c r="V39" s="30">
        <f t="shared" si="13"/>
        <v>570694643.4988909</v>
      </c>
      <c r="W39" s="31">
        <f t="shared" si="14"/>
        <v>1598356066.3660414</v>
      </c>
      <c r="X39" s="29">
        <f t="shared" si="15"/>
        <v>498260083.814376</v>
      </c>
      <c r="Y39" s="30">
        <f t="shared" si="16"/>
        <v>529401339.05277455</v>
      </c>
      <c r="Z39" s="30">
        <f t="shared" si="17"/>
        <v>570694643.4988909</v>
      </c>
      <c r="AA39" s="31">
        <f t="shared" si="18"/>
        <v>1598356066.3660414</v>
      </c>
      <c r="AB39" s="29">
        <f t="shared" si="19"/>
        <v>498260083.814376</v>
      </c>
      <c r="AC39" s="30">
        <f t="shared" si="20"/>
        <v>529401339.05277455</v>
      </c>
      <c r="AD39" s="30">
        <f t="shared" si="21"/>
        <v>570694643.4988909</v>
      </c>
      <c r="AE39" s="31">
        <f t="shared" si="22"/>
        <v>1598356066.3660414</v>
      </c>
      <c r="AF39" s="29">
        <f t="shared" si="23"/>
        <v>498260083.814376</v>
      </c>
      <c r="AG39" s="30">
        <f t="shared" si="24"/>
        <v>529401339.05277455</v>
      </c>
      <c r="AH39" s="30">
        <f t="shared" si="25"/>
        <v>570694643.4988909</v>
      </c>
      <c r="AI39" s="31">
        <f t="shared" si="26"/>
        <v>1598356066.3660414</v>
      </c>
      <c r="AJ39" s="29">
        <f t="shared" si="27"/>
        <v>498260083.814376</v>
      </c>
      <c r="AK39" s="30">
        <f t="shared" si="28"/>
        <v>529401339.05277455</v>
      </c>
      <c r="AL39" s="30">
        <f t="shared" si="29"/>
        <v>570694643.4988909</v>
      </c>
      <c r="AM39" s="31">
        <f t="shared" si="30"/>
        <v>1598356066.3660414</v>
      </c>
      <c r="AN39" s="29">
        <f t="shared" si="31"/>
        <v>498260083.814376</v>
      </c>
      <c r="AO39" s="30">
        <f t="shared" si="32"/>
        <v>529401339.05277455</v>
      </c>
      <c r="AP39" s="30">
        <f t="shared" si="33"/>
        <v>570694643.4988909</v>
      </c>
      <c r="AQ39" s="31">
        <f t="shared" si="34"/>
        <v>1598356066.3660414</v>
      </c>
      <c r="AR39" s="29">
        <f t="shared" si="35"/>
        <v>498260083.814376</v>
      </c>
      <c r="AS39" s="30">
        <f t="shared" si="36"/>
        <v>529401339.05277455</v>
      </c>
      <c r="AT39" s="30">
        <f t="shared" si="37"/>
        <v>570694643.4988909</v>
      </c>
      <c r="AU39" s="31">
        <f t="shared" si="38"/>
        <v>1598356066.3660414</v>
      </c>
      <c r="AV39" s="29">
        <f t="shared" si="39"/>
        <v>498260083.814376</v>
      </c>
      <c r="AW39" s="30">
        <f t="shared" si="40"/>
        <v>529401339.05277455</v>
      </c>
      <c r="AX39" s="30">
        <f t="shared" si="41"/>
        <v>570694643.4988909</v>
      </c>
      <c r="AY39" s="31">
        <f t="shared" si="42"/>
        <v>1598356066.3660414</v>
      </c>
      <c r="AZ39" s="29">
        <f t="shared" si="43"/>
        <v>498260083.814376</v>
      </c>
      <c r="BA39" s="30">
        <f t="shared" si="44"/>
        <v>529401339.05277455</v>
      </c>
      <c r="BB39" s="30">
        <f t="shared" si="45"/>
        <v>570694643.4988909</v>
      </c>
      <c r="BC39" s="31">
        <f t="shared" si="46"/>
        <v>1598356066.3660414</v>
      </c>
      <c r="BD39" s="29">
        <f t="shared" si="47"/>
        <v>498260083.814376</v>
      </c>
      <c r="BE39" s="30">
        <f t="shared" si="48"/>
        <v>529401339.05277455</v>
      </c>
      <c r="BF39" s="30">
        <f t="shared" si="49"/>
        <v>1426736608.7472272</v>
      </c>
      <c r="BG39" s="31">
        <f t="shared" si="50"/>
        <v>2454398031.614378</v>
      </c>
      <c r="BH39" s="31">
        <f t="shared" si="54"/>
        <v>20036314761.640835</v>
      </c>
      <c r="BI39" s="23">
        <f t="shared" si="51"/>
        <v>1669692896.803403</v>
      </c>
    </row>
    <row r="40" spans="2:61" ht="12.75">
      <c r="B40" s="24">
        <v>38</v>
      </c>
      <c r="C40" s="57" t="s">
        <v>37</v>
      </c>
      <c r="D40" s="48">
        <f>764+86</f>
        <v>850</v>
      </c>
      <c r="E40" s="3">
        <v>1277550</v>
      </c>
      <c r="F40" s="10"/>
      <c r="G40" s="11">
        <f>D40*E40</f>
        <v>1085917500</v>
      </c>
      <c r="H40" s="11">
        <f>G40</f>
        <v>1085917500</v>
      </c>
      <c r="I40" s="13">
        <f>H40*110%</f>
        <v>1194509250</v>
      </c>
      <c r="J40" s="21">
        <f t="shared" si="52"/>
        <v>1147706205.75</v>
      </c>
      <c r="K40" s="21">
        <f t="shared" si="53"/>
        <v>1262476826.325</v>
      </c>
      <c r="L40" s="29">
        <f t="shared" si="3"/>
        <v>91816496.46000001</v>
      </c>
      <c r="M40" s="30">
        <f t="shared" si="4"/>
        <v>97555027.48875001</v>
      </c>
      <c r="N40" s="30">
        <f t="shared" si="5"/>
        <v>105164319.6328725</v>
      </c>
      <c r="O40" s="31">
        <f t="shared" si="6"/>
        <v>294535843.58162254</v>
      </c>
      <c r="P40" s="29">
        <f t="shared" si="7"/>
        <v>91816496.46000001</v>
      </c>
      <c r="Q40" s="30">
        <f t="shared" si="8"/>
        <v>97555027.48875001</v>
      </c>
      <c r="R40" s="30">
        <f t="shared" si="9"/>
        <v>105164319.6328725</v>
      </c>
      <c r="S40" s="31">
        <f t="shared" si="10"/>
        <v>294535843.58162254</v>
      </c>
      <c r="T40" s="29">
        <f t="shared" si="11"/>
        <v>91816496.46000001</v>
      </c>
      <c r="U40" s="30">
        <f t="shared" si="12"/>
        <v>97555027.48875001</v>
      </c>
      <c r="V40" s="30">
        <f t="shared" si="13"/>
        <v>105164319.6328725</v>
      </c>
      <c r="W40" s="31">
        <f t="shared" si="14"/>
        <v>294535843.58162254</v>
      </c>
      <c r="X40" s="29">
        <f t="shared" si="15"/>
        <v>91816496.46000001</v>
      </c>
      <c r="Y40" s="30">
        <f t="shared" si="16"/>
        <v>97555027.48875001</v>
      </c>
      <c r="Z40" s="30">
        <f t="shared" si="17"/>
        <v>105164319.6328725</v>
      </c>
      <c r="AA40" s="31">
        <f t="shared" si="18"/>
        <v>294535843.58162254</v>
      </c>
      <c r="AB40" s="29">
        <f t="shared" si="19"/>
        <v>91816496.46000001</v>
      </c>
      <c r="AC40" s="30">
        <f t="shared" si="20"/>
        <v>97555027.48875001</v>
      </c>
      <c r="AD40" s="30">
        <f t="shared" si="21"/>
        <v>105164319.6328725</v>
      </c>
      <c r="AE40" s="31">
        <f t="shared" si="22"/>
        <v>294535843.58162254</v>
      </c>
      <c r="AF40" s="29">
        <f t="shared" si="23"/>
        <v>91816496.46000001</v>
      </c>
      <c r="AG40" s="30">
        <f t="shared" si="24"/>
        <v>97555027.48875001</v>
      </c>
      <c r="AH40" s="30">
        <f t="shared" si="25"/>
        <v>105164319.6328725</v>
      </c>
      <c r="AI40" s="31">
        <f t="shared" si="26"/>
        <v>294535843.58162254</v>
      </c>
      <c r="AJ40" s="29">
        <f t="shared" si="27"/>
        <v>91816496.46000001</v>
      </c>
      <c r="AK40" s="30">
        <f t="shared" si="28"/>
        <v>97555027.48875001</v>
      </c>
      <c r="AL40" s="30">
        <f t="shared" si="29"/>
        <v>105164319.6328725</v>
      </c>
      <c r="AM40" s="31">
        <f t="shared" si="30"/>
        <v>294535843.58162254</v>
      </c>
      <c r="AN40" s="29">
        <f t="shared" si="31"/>
        <v>91816496.46000001</v>
      </c>
      <c r="AO40" s="30">
        <f t="shared" si="32"/>
        <v>97555027.48875001</v>
      </c>
      <c r="AP40" s="30">
        <f t="shared" si="33"/>
        <v>105164319.6328725</v>
      </c>
      <c r="AQ40" s="31">
        <f t="shared" si="34"/>
        <v>294535843.58162254</v>
      </c>
      <c r="AR40" s="29">
        <f t="shared" si="35"/>
        <v>91816496.46000001</v>
      </c>
      <c r="AS40" s="30">
        <f t="shared" si="36"/>
        <v>97555027.48875001</v>
      </c>
      <c r="AT40" s="30">
        <f t="shared" si="37"/>
        <v>105164319.6328725</v>
      </c>
      <c r="AU40" s="31">
        <f t="shared" si="38"/>
        <v>294535843.58162254</v>
      </c>
      <c r="AV40" s="29">
        <f t="shared" si="39"/>
        <v>91816496.46000001</v>
      </c>
      <c r="AW40" s="30">
        <f t="shared" si="40"/>
        <v>97555027.48875001</v>
      </c>
      <c r="AX40" s="30">
        <f t="shared" si="41"/>
        <v>105164319.6328725</v>
      </c>
      <c r="AY40" s="31">
        <f t="shared" si="42"/>
        <v>294535843.58162254</v>
      </c>
      <c r="AZ40" s="29">
        <f t="shared" si="43"/>
        <v>91816496.46000001</v>
      </c>
      <c r="BA40" s="30">
        <f t="shared" si="44"/>
        <v>97555027.48875001</v>
      </c>
      <c r="BB40" s="30">
        <f t="shared" si="45"/>
        <v>105164319.6328725</v>
      </c>
      <c r="BC40" s="31">
        <f t="shared" si="46"/>
        <v>294535843.58162254</v>
      </c>
      <c r="BD40" s="29">
        <f t="shared" si="47"/>
        <v>91816496.46000001</v>
      </c>
      <c r="BE40" s="30">
        <f t="shared" si="48"/>
        <v>97555027.48875001</v>
      </c>
      <c r="BF40" s="30">
        <f t="shared" si="49"/>
        <v>262910799.08218127</v>
      </c>
      <c r="BG40" s="31">
        <f t="shared" si="50"/>
        <v>452282323.0309313</v>
      </c>
      <c r="BH40" s="31">
        <f t="shared" si="54"/>
        <v>3692176602.4287796</v>
      </c>
      <c r="BI40" s="23">
        <f t="shared" si="51"/>
        <v>307681383.5357316</v>
      </c>
    </row>
    <row r="41" spans="2:61" ht="12.75">
      <c r="B41" s="1">
        <v>39</v>
      </c>
      <c r="C41" s="57" t="s">
        <v>38</v>
      </c>
      <c r="D41" s="49"/>
      <c r="E41" s="4"/>
      <c r="F41" s="8">
        <v>6088</v>
      </c>
      <c r="G41" s="9">
        <v>7865441467</v>
      </c>
      <c r="H41" s="9">
        <v>8240297132</v>
      </c>
      <c r="I41" s="12">
        <v>8378834262</v>
      </c>
      <c r="J41" s="21">
        <f t="shared" si="52"/>
        <v>8709170038.810799</v>
      </c>
      <c r="K41" s="21">
        <f t="shared" si="53"/>
        <v>8855589931.5078</v>
      </c>
      <c r="L41" s="29">
        <f t="shared" si="3"/>
        <v>696733603.1048639</v>
      </c>
      <c r="M41" s="30">
        <f t="shared" si="4"/>
        <v>740279453.2989179</v>
      </c>
      <c r="N41" s="30">
        <f t="shared" si="5"/>
        <v>737670641.2945997</v>
      </c>
      <c r="O41" s="31">
        <f t="shared" si="6"/>
        <v>2174683697.6983814</v>
      </c>
      <c r="P41" s="29">
        <f t="shared" si="7"/>
        <v>696733603.1048639</v>
      </c>
      <c r="Q41" s="30">
        <f t="shared" si="8"/>
        <v>740279453.2989179</v>
      </c>
      <c r="R41" s="30">
        <f t="shared" si="9"/>
        <v>737670641.2945997</v>
      </c>
      <c r="S41" s="31">
        <f t="shared" si="10"/>
        <v>2174683697.6983814</v>
      </c>
      <c r="T41" s="29">
        <f t="shared" si="11"/>
        <v>696733603.1048639</v>
      </c>
      <c r="U41" s="30">
        <f t="shared" si="12"/>
        <v>740279453.2989179</v>
      </c>
      <c r="V41" s="30">
        <f t="shared" si="13"/>
        <v>737670641.2945997</v>
      </c>
      <c r="W41" s="31">
        <f t="shared" si="14"/>
        <v>2174683697.6983814</v>
      </c>
      <c r="X41" s="29">
        <f t="shared" si="15"/>
        <v>696733603.1048639</v>
      </c>
      <c r="Y41" s="30">
        <f t="shared" si="16"/>
        <v>740279453.2989179</v>
      </c>
      <c r="Z41" s="30">
        <f t="shared" si="17"/>
        <v>737670641.2945997</v>
      </c>
      <c r="AA41" s="31">
        <f t="shared" si="18"/>
        <v>2174683697.6983814</v>
      </c>
      <c r="AB41" s="29">
        <f t="shared" si="19"/>
        <v>696733603.1048639</v>
      </c>
      <c r="AC41" s="30">
        <f t="shared" si="20"/>
        <v>740279453.2989179</v>
      </c>
      <c r="AD41" s="30">
        <f t="shared" si="21"/>
        <v>737670641.2945997</v>
      </c>
      <c r="AE41" s="31">
        <f t="shared" si="22"/>
        <v>2174683697.6983814</v>
      </c>
      <c r="AF41" s="29">
        <f t="shared" si="23"/>
        <v>696733603.1048639</v>
      </c>
      <c r="AG41" s="30">
        <f t="shared" si="24"/>
        <v>740279453.2989179</v>
      </c>
      <c r="AH41" s="30">
        <f t="shared" si="25"/>
        <v>737670641.2945997</v>
      </c>
      <c r="AI41" s="31">
        <f t="shared" si="26"/>
        <v>2174683697.6983814</v>
      </c>
      <c r="AJ41" s="29">
        <f t="shared" si="27"/>
        <v>696733603.1048639</v>
      </c>
      <c r="AK41" s="30">
        <f t="shared" si="28"/>
        <v>740279453.2989179</v>
      </c>
      <c r="AL41" s="30">
        <f t="shared" si="29"/>
        <v>737670641.2945997</v>
      </c>
      <c r="AM41" s="31">
        <f t="shared" si="30"/>
        <v>2174683697.6983814</v>
      </c>
      <c r="AN41" s="29">
        <f t="shared" si="31"/>
        <v>696733603.1048639</v>
      </c>
      <c r="AO41" s="30">
        <f t="shared" si="32"/>
        <v>740279453.2989179</v>
      </c>
      <c r="AP41" s="30">
        <f t="shared" si="33"/>
        <v>737670641.2945997</v>
      </c>
      <c r="AQ41" s="31">
        <f t="shared" si="34"/>
        <v>2174683697.6983814</v>
      </c>
      <c r="AR41" s="29">
        <f t="shared" si="35"/>
        <v>696733603.1048639</v>
      </c>
      <c r="AS41" s="30">
        <f t="shared" si="36"/>
        <v>740279453.2989179</v>
      </c>
      <c r="AT41" s="30">
        <f t="shared" si="37"/>
        <v>737670641.2945997</v>
      </c>
      <c r="AU41" s="31">
        <f t="shared" si="38"/>
        <v>2174683697.6983814</v>
      </c>
      <c r="AV41" s="29">
        <f t="shared" si="39"/>
        <v>696733603.1048639</v>
      </c>
      <c r="AW41" s="30">
        <f t="shared" si="40"/>
        <v>740279453.2989179</v>
      </c>
      <c r="AX41" s="30">
        <f t="shared" si="41"/>
        <v>737670641.2945997</v>
      </c>
      <c r="AY41" s="31">
        <f t="shared" si="42"/>
        <v>2174683697.6983814</v>
      </c>
      <c r="AZ41" s="29">
        <f t="shared" si="43"/>
        <v>696733603.1048639</v>
      </c>
      <c r="BA41" s="30">
        <f t="shared" si="44"/>
        <v>740279453.2989179</v>
      </c>
      <c r="BB41" s="30">
        <f t="shared" si="45"/>
        <v>737670641.2945997</v>
      </c>
      <c r="BC41" s="31">
        <f t="shared" si="46"/>
        <v>2174683697.6983814</v>
      </c>
      <c r="BD41" s="29">
        <f t="shared" si="47"/>
        <v>696733603.1048639</v>
      </c>
      <c r="BE41" s="30">
        <f t="shared" si="48"/>
        <v>740279453.2989179</v>
      </c>
      <c r="BF41" s="30">
        <f t="shared" si="49"/>
        <v>1844176603.236499</v>
      </c>
      <c r="BG41" s="31">
        <f t="shared" si="50"/>
        <v>3281189659.6402807</v>
      </c>
      <c r="BH41" s="31">
        <f t="shared" si="54"/>
        <v>27202710334.32247</v>
      </c>
      <c r="BI41" s="23">
        <f t="shared" si="51"/>
        <v>2266892527.860206</v>
      </c>
    </row>
    <row r="42" spans="2:61" ht="12.75">
      <c r="B42" s="1">
        <v>40</v>
      </c>
      <c r="C42" s="56" t="s">
        <v>39</v>
      </c>
      <c r="D42" s="46"/>
      <c r="E42" s="3"/>
      <c r="F42" s="8">
        <v>2989</v>
      </c>
      <c r="G42" s="9">
        <v>4858624290</v>
      </c>
      <c r="H42" s="9">
        <v>4868285207</v>
      </c>
      <c r="I42" s="12">
        <v>5072823879</v>
      </c>
      <c r="J42" s="21">
        <f t="shared" si="52"/>
        <v>5145290635.278299</v>
      </c>
      <c r="K42" s="21">
        <f t="shared" si="53"/>
        <v>5361467557.715099</v>
      </c>
      <c r="L42" s="29">
        <f t="shared" si="3"/>
        <v>411623250.82226396</v>
      </c>
      <c r="M42" s="30">
        <f t="shared" si="4"/>
        <v>437349703.9986555</v>
      </c>
      <c r="N42" s="30">
        <f t="shared" si="5"/>
        <v>446610247.5576678</v>
      </c>
      <c r="O42" s="31">
        <f t="shared" si="6"/>
        <v>1295583202.3785872</v>
      </c>
      <c r="P42" s="29">
        <f t="shared" si="7"/>
        <v>411623250.82226396</v>
      </c>
      <c r="Q42" s="30">
        <f t="shared" si="8"/>
        <v>437349703.9986555</v>
      </c>
      <c r="R42" s="30">
        <f t="shared" si="9"/>
        <v>446610247.5576678</v>
      </c>
      <c r="S42" s="31">
        <f t="shared" si="10"/>
        <v>1295583202.3785872</v>
      </c>
      <c r="T42" s="29">
        <f t="shared" si="11"/>
        <v>411623250.82226396</v>
      </c>
      <c r="U42" s="30">
        <f t="shared" si="12"/>
        <v>437349703.9986555</v>
      </c>
      <c r="V42" s="30">
        <f t="shared" si="13"/>
        <v>446610247.5576678</v>
      </c>
      <c r="W42" s="31">
        <f t="shared" si="14"/>
        <v>1295583202.3785872</v>
      </c>
      <c r="X42" s="29">
        <f t="shared" si="15"/>
        <v>411623250.82226396</v>
      </c>
      <c r="Y42" s="30">
        <f t="shared" si="16"/>
        <v>437349703.9986555</v>
      </c>
      <c r="Z42" s="30">
        <f t="shared" si="17"/>
        <v>446610247.5576678</v>
      </c>
      <c r="AA42" s="31">
        <f t="shared" si="18"/>
        <v>1295583202.3785872</v>
      </c>
      <c r="AB42" s="29">
        <f t="shared" si="19"/>
        <v>411623250.82226396</v>
      </c>
      <c r="AC42" s="30">
        <f t="shared" si="20"/>
        <v>437349703.9986555</v>
      </c>
      <c r="AD42" s="30">
        <f t="shared" si="21"/>
        <v>446610247.5576678</v>
      </c>
      <c r="AE42" s="31">
        <f t="shared" si="22"/>
        <v>1295583202.3785872</v>
      </c>
      <c r="AF42" s="29">
        <f t="shared" si="23"/>
        <v>411623250.82226396</v>
      </c>
      <c r="AG42" s="30">
        <f t="shared" si="24"/>
        <v>437349703.9986555</v>
      </c>
      <c r="AH42" s="30">
        <f t="shared" si="25"/>
        <v>446610247.5576678</v>
      </c>
      <c r="AI42" s="31">
        <f t="shared" si="26"/>
        <v>1295583202.3785872</v>
      </c>
      <c r="AJ42" s="29">
        <f t="shared" si="27"/>
        <v>411623250.82226396</v>
      </c>
      <c r="AK42" s="30">
        <f t="shared" si="28"/>
        <v>437349703.9986555</v>
      </c>
      <c r="AL42" s="30">
        <f t="shared" si="29"/>
        <v>446610247.5576678</v>
      </c>
      <c r="AM42" s="31">
        <f t="shared" si="30"/>
        <v>1295583202.3785872</v>
      </c>
      <c r="AN42" s="29">
        <f t="shared" si="31"/>
        <v>411623250.82226396</v>
      </c>
      <c r="AO42" s="30">
        <f t="shared" si="32"/>
        <v>437349703.9986555</v>
      </c>
      <c r="AP42" s="30">
        <f t="shared" si="33"/>
        <v>446610247.5576678</v>
      </c>
      <c r="AQ42" s="31">
        <f t="shared" si="34"/>
        <v>1295583202.3785872</v>
      </c>
      <c r="AR42" s="29">
        <f t="shared" si="35"/>
        <v>411623250.82226396</v>
      </c>
      <c r="AS42" s="30">
        <f t="shared" si="36"/>
        <v>437349703.9986555</v>
      </c>
      <c r="AT42" s="30">
        <f t="shared" si="37"/>
        <v>446610247.5576678</v>
      </c>
      <c r="AU42" s="31">
        <f t="shared" si="38"/>
        <v>1295583202.3785872</v>
      </c>
      <c r="AV42" s="29">
        <f t="shared" si="39"/>
        <v>411623250.82226396</v>
      </c>
      <c r="AW42" s="30">
        <f t="shared" si="40"/>
        <v>437349703.9986555</v>
      </c>
      <c r="AX42" s="30">
        <f t="shared" si="41"/>
        <v>446610247.5576678</v>
      </c>
      <c r="AY42" s="31">
        <f t="shared" si="42"/>
        <v>1295583202.3785872</v>
      </c>
      <c r="AZ42" s="29">
        <f t="shared" si="43"/>
        <v>411623250.82226396</v>
      </c>
      <c r="BA42" s="30">
        <f t="shared" si="44"/>
        <v>437349703.9986555</v>
      </c>
      <c r="BB42" s="30">
        <f t="shared" si="45"/>
        <v>446610247.5576678</v>
      </c>
      <c r="BC42" s="31">
        <f t="shared" si="46"/>
        <v>1295583202.3785872</v>
      </c>
      <c r="BD42" s="29">
        <f t="shared" si="47"/>
        <v>411623250.82226396</v>
      </c>
      <c r="BE42" s="30">
        <f t="shared" si="48"/>
        <v>437349703.9986555</v>
      </c>
      <c r="BF42" s="30">
        <f t="shared" si="49"/>
        <v>1116525618.8941696</v>
      </c>
      <c r="BG42" s="31">
        <f t="shared" si="50"/>
        <v>1965498573.715089</v>
      </c>
      <c r="BH42" s="31">
        <f t="shared" si="54"/>
        <v>16216913799.879553</v>
      </c>
      <c r="BI42" s="23">
        <f t="shared" si="51"/>
        <v>1351409483.323296</v>
      </c>
    </row>
    <row r="43" spans="2:61" ht="12.75">
      <c r="B43" s="1">
        <v>41</v>
      </c>
      <c r="C43" s="56" t="s">
        <v>40</v>
      </c>
      <c r="D43" s="46"/>
      <c r="E43" s="3"/>
      <c r="F43" s="8">
        <v>1218</v>
      </c>
      <c r="G43" s="9">
        <v>1534127482</v>
      </c>
      <c r="H43" s="9">
        <v>1653808063</v>
      </c>
      <c r="I43" s="12">
        <v>1653808063</v>
      </c>
      <c r="J43" s="21">
        <f t="shared" si="52"/>
        <v>1747909741.7847</v>
      </c>
      <c r="K43" s="21">
        <f t="shared" si="53"/>
        <v>1747909741.7847</v>
      </c>
      <c r="L43" s="29">
        <f t="shared" si="3"/>
        <v>139832779.342776</v>
      </c>
      <c r="M43" s="30">
        <f t="shared" si="4"/>
        <v>148572328.0516995</v>
      </c>
      <c r="N43" s="30">
        <f t="shared" si="5"/>
        <v>145600881.4906655</v>
      </c>
      <c r="O43" s="31">
        <f t="shared" si="6"/>
        <v>434005988.88514096</v>
      </c>
      <c r="P43" s="29">
        <f t="shared" si="7"/>
        <v>139832779.342776</v>
      </c>
      <c r="Q43" s="30">
        <f t="shared" si="8"/>
        <v>148572328.0516995</v>
      </c>
      <c r="R43" s="30">
        <f t="shared" si="9"/>
        <v>145600881.4906655</v>
      </c>
      <c r="S43" s="31">
        <f t="shared" si="10"/>
        <v>434005988.88514096</v>
      </c>
      <c r="T43" s="29">
        <f t="shared" si="11"/>
        <v>139832779.342776</v>
      </c>
      <c r="U43" s="30">
        <f t="shared" si="12"/>
        <v>148572328.0516995</v>
      </c>
      <c r="V43" s="30">
        <f t="shared" si="13"/>
        <v>145600881.4906655</v>
      </c>
      <c r="W43" s="31">
        <f t="shared" si="14"/>
        <v>434005988.88514096</v>
      </c>
      <c r="X43" s="29">
        <f t="shared" si="15"/>
        <v>139832779.342776</v>
      </c>
      <c r="Y43" s="30">
        <f t="shared" si="16"/>
        <v>148572328.0516995</v>
      </c>
      <c r="Z43" s="30">
        <f t="shared" si="17"/>
        <v>145600881.4906655</v>
      </c>
      <c r="AA43" s="31">
        <f t="shared" si="18"/>
        <v>434005988.88514096</v>
      </c>
      <c r="AB43" s="29">
        <f t="shared" si="19"/>
        <v>139832779.342776</v>
      </c>
      <c r="AC43" s="30">
        <f t="shared" si="20"/>
        <v>148572328.0516995</v>
      </c>
      <c r="AD43" s="30">
        <f t="shared" si="21"/>
        <v>145600881.4906655</v>
      </c>
      <c r="AE43" s="31">
        <f t="shared" si="22"/>
        <v>434005988.88514096</v>
      </c>
      <c r="AF43" s="29">
        <f t="shared" si="23"/>
        <v>139832779.342776</v>
      </c>
      <c r="AG43" s="30">
        <f t="shared" si="24"/>
        <v>148572328.0516995</v>
      </c>
      <c r="AH43" s="30">
        <f t="shared" si="25"/>
        <v>145600881.4906655</v>
      </c>
      <c r="AI43" s="31">
        <f t="shared" si="26"/>
        <v>434005988.88514096</v>
      </c>
      <c r="AJ43" s="29">
        <f t="shared" si="27"/>
        <v>139832779.342776</v>
      </c>
      <c r="AK43" s="30">
        <f t="shared" si="28"/>
        <v>148572328.0516995</v>
      </c>
      <c r="AL43" s="30">
        <f t="shared" si="29"/>
        <v>145600881.4906655</v>
      </c>
      <c r="AM43" s="31">
        <f t="shared" si="30"/>
        <v>434005988.88514096</v>
      </c>
      <c r="AN43" s="29">
        <f t="shared" si="31"/>
        <v>139832779.342776</v>
      </c>
      <c r="AO43" s="30">
        <f t="shared" si="32"/>
        <v>148572328.0516995</v>
      </c>
      <c r="AP43" s="30">
        <f t="shared" si="33"/>
        <v>145600881.4906655</v>
      </c>
      <c r="AQ43" s="31">
        <f t="shared" si="34"/>
        <v>434005988.88514096</v>
      </c>
      <c r="AR43" s="29">
        <f t="shared" si="35"/>
        <v>139832779.342776</v>
      </c>
      <c r="AS43" s="30">
        <f t="shared" si="36"/>
        <v>148572328.0516995</v>
      </c>
      <c r="AT43" s="30">
        <f t="shared" si="37"/>
        <v>145600881.4906655</v>
      </c>
      <c r="AU43" s="31">
        <f t="shared" si="38"/>
        <v>434005988.88514096</v>
      </c>
      <c r="AV43" s="29">
        <f t="shared" si="39"/>
        <v>139832779.342776</v>
      </c>
      <c r="AW43" s="30">
        <f t="shared" si="40"/>
        <v>148572328.0516995</v>
      </c>
      <c r="AX43" s="30">
        <f t="shared" si="41"/>
        <v>145600881.4906655</v>
      </c>
      <c r="AY43" s="31">
        <f t="shared" si="42"/>
        <v>434005988.88514096</v>
      </c>
      <c r="AZ43" s="29">
        <f t="shared" si="43"/>
        <v>139832779.342776</v>
      </c>
      <c r="BA43" s="30">
        <f t="shared" si="44"/>
        <v>148572328.0516995</v>
      </c>
      <c r="BB43" s="30">
        <f t="shared" si="45"/>
        <v>145600881.4906655</v>
      </c>
      <c r="BC43" s="31">
        <f t="shared" si="46"/>
        <v>434005988.88514096</v>
      </c>
      <c r="BD43" s="29">
        <f t="shared" si="47"/>
        <v>139832779.342776</v>
      </c>
      <c r="BE43" s="30">
        <f t="shared" si="48"/>
        <v>148572328.0516995</v>
      </c>
      <c r="BF43" s="30">
        <f t="shared" si="49"/>
        <v>364002203.7266637</v>
      </c>
      <c r="BG43" s="31">
        <f t="shared" si="50"/>
        <v>652407311.1211392</v>
      </c>
      <c r="BH43" s="31">
        <f t="shared" si="54"/>
        <v>5426473188.857691</v>
      </c>
      <c r="BI43" s="23">
        <f t="shared" si="51"/>
        <v>452206099.07147425</v>
      </c>
    </row>
    <row r="44" spans="1:61" ht="12.75">
      <c r="A44" s="6" t="s">
        <v>102</v>
      </c>
      <c r="B44" s="1">
        <v>42</v>
      </c>
      <c r="C44" s="56" t="s">
        <v>41</v>
      </c>
      <c r="D44" s="46"/>
      <c r="E44" s="3"/>
      <c r="F44" s="8">
        <v>997</v>
      </c>
      <c r="G44" s="9">
        <v>1278847439</v>
      </c>
      <c r="H44" s="9">
        <v>1336638963</v>
      </c>
      <c r="I44" s="12">
        <v>1395645786</v>
      </c>
      <c r="J44" s="21">
        <f t="shared" si="52"/>
        <v>1412693719.9947</v>
      </c>
      <c r="K44" s="21">
        <f t="shared" si="53"/>
        <v>1475058031.2233999</v>
      </c>
      <c r="L44" s="29">
        <f t="shared" si="3"/>
        <v>113015497.599576</v>
      </c>
      <c r="M44" s="30">
        <f t="shared" si="4"/>
        <v>120078966.19954951</v>
      </c>
      <c r="N44" s="30">
        <f t="shared" si="5"/>
        <v>122872334.00090921</v>
      </c>
      <c r="O44" s="31">
        <f t="shared" si="6"/>
        <v>355966797.8000347</v>
      </c>
      <c r="P44" s="29">
        <f t="shared" si="7"/>
        <v>113015497.599576</v>
      </c>
      <c r="Q44" s="30">
        <f t="shared" si="8"/>
        <v>120078966.19954951</v>
      </c>
      <c r="R44" s="30">
        <f t="shared" si="9"/>
        <v>122872334.00090921</v>
      </c>
      <c r="S44" s="31">
        <f t="shared" si="10"/>
        <v>355966797.8000347</v>
      </c>
      <c r="T44" s="29">
        <f t="shared" si="11"/>
        <v>113015497.599576</v>
      </c>
      <c r="U44" s="30">
        <f t="shared" si="12"/>
        <v>120078966.19954951</v>
      </c>
      <c r="V44" s="30">
        <f t="shared" si="13"/>
        <v>122872334.00090921</v>
      </c>
      <c r="W44" s="31">
        <f t="shared" si="14"/>
        <v>355966797.8000347</v>
      </c>
      <c r="X44" s="29">
        <f t="shared" si="15"/>
        <v>113015497.599576</v>
      </c>
      <c r="Y44" s="30">
        <f t="shared" si="16"/>
        <v>120078966.19954951</v>
      </c>
      <c r="Z44" s="30">
        <f t="shared" si="17"/>
        <v>122872334.00090921</v>
      </c>
      <c r="AA44" s="31">
        <f t="shared" si="18"/>
        <v>355966797.8000347</v>
      </c>
      <c r="AB44" s="29">
        <f t="shared" si="19"/>
        <v>113015497.599576</v>
      </c>
      <c r="AC44" s="30">
        <f t="shared" si="20"/>
        <v>120078966.19954951</v>
      </c>
      <c r="AD44" s="30">
        <f t="shared" si="21"/>
        <v>122872334.00090921</v>
      </c>
      <c r="AE44" s="31">
        <f t="shared" si="22"/>
        <v>355966797.8000347</v>
      </c>
      <c r="AF44" s="29">
        <f t="shared" si="23"/>
        <v>113015497.599576</v>
      </c>
      <c r="AG44" s="30">
        <f t="shared" si="24"/>
        <v>120078966.19954951</v>
      </c>
      <c r="AH44" s="30">
        <f t="shared" si="25"/>
        <v>122872334.00090921</v>
      </c>
      <c r="AI44" s="31">
        <f t="shared" si="26"/>
        <v>355966797.8000347</v>
      </c>
      <c r="AJ44" s="29">
        <f t="shared" si="27"/>
        <v>113015497.599576</v>
      </c>
      <c r="AK44" s="30">
        <f t="shared" si="28"/>
        <v>120078966.19954951</v>
      </c>
      <c r="AL44" s="30">
        <f t="shared" si="29"/>
        <v>122872334.00090921</v>
      </c>
      <c r="AM44" s="31">
        <f t="shared" si="30"/>
        <v>355966797.8000347</v>
      </c>
      <c r="AN44" s="29">
        <f t="shared" si="31"/>
        <v>113015497.599576</v>
      </c>
      <c r="AO44" s="30">
        <f t="shared" si="32"/>
        <v>120078966.19954951</v>
      </c>
      <c r="AP44" s="30">
        <f t="shared" si="33"/>
        <v>122872334.00090921</v>
      </c>
      <c r="AQ44" s="31">
        <f t="shared" si="34"/>
        <v>355966797.8000347</v>
      </c>
      <c r="AR44" s="29">
        <f t="shared" si="35"/>
        <v>113015497.599576</v>
      </c>
      <c r="AS44" s="30">
        <f t="shared" si="36"/>
        <v>120078966.19954951</v>
      </c>
      <c r="AT44" s="30">
        <f t="shared" si="37"/>
        <v>122872334.00090921</v>
      </c>
      <c r="AU44" s="31">
        <f t="shared" si="38"/>
        <v>355966797.8000347</v>
      </c>
      <c r="AV44" s="29">
        <f t="shared" si="39"/>
        <v>113015497.599576</v>
      </c>
      <c r="AW44" s="30">
        <f t="shared" si="40"/>
        <v>120078966.19954951</v>
      </c>
      <c r="AX44" s="30">
        <f t="shared" si="41"/>
        <v>122872334.00090921</v>
      </c>
      <c r="AY44" s="31">
        <f t="shared" si="42"/>
        <v>355966797.8000347</v>
      </c>
      <c r="AZ44" s="29">
        <f t="shared" si="43"/>
        <v>113015497.599576</v>
      </c>
      <c r="BA44" s="30">
        <f t="shared" si="44"/>
        <v>120078966.19954951</v>
      </c>
      <c r="BB44" s="30">
        <f t="shared" si="45"/>
        <v>122872334.00090921</v>
      </c>
      <c r="BC44" s="31">
        <f t="shared" si="46"/>
        <v>355966797.8000347</v>
      </c>
      <c r="BD44" s="29">
        <f t="shared" si="47"/>
        <v>113015497.599576</v>
      </c>
      <c r="BE44" s="30">
        <f t="shared" si="48"/>
        <v>120078966.19954951</v>
      </c>
      <c r="BF44" s="30">
        <f t="shared" si="49"/>
        <v>307180835.002273</v>
      </c>
      <c r="BG44" s="31">
        <f t="shared" si="50"/>
        <v>540275298.8013985</v>
      </c>
      <c r="BH44" s="31">
        <f t="shared" si="54"/>
        <v>4455910074.60178</v>
      </c>
      <c r="BI44" s="23">
        <f t="shared" si="51"/>
        <v>371325839.5501483</v>
      </c>
    </row>
    <row r="45" spans="2:61" ht="12.75">
      <c r="B45" s="1">
        <v>43</v>
      </c>
      <c r="C45" s="56" t="s">
        <v>42</v>
      </c>
      <c r="D45" s="46"/>
      <c r="E45" s="3"/>
      <c r="F45" s="8">
        <v>1164</v>
      </c>
      <c r="G45" s="9">
        <v>1299293756</v>
      </c>
      <c r="H45" s="9">
        <v>1358290676</v>
      </c>
      <c r="I45" s="12">
        <v>1552318383</v>
      </c>
      <c r="J45" s="21">
        <f t="shared" si="52"/>
        <v>1435577415.4643998</v>
      </c>
      <c r="K45" s="21">
        <f t="shared" si="53"/>
        <v>1640645298.9926999</v>
      </c>
      <c r="L45" s="29">
        <f t="shared" si="3"/>
        <v>114846193.23715198</v>
      </c>
      <c r="M45" s="30">
        <f t="shared" si="4"/>
        <v>122024080.31447399</v>
      </c>
      <c r="N45" s="30">
        <f t="shared" si="5"/>
        <v>136665753.4060919</v>
      </c>
      <c r="O45" s="31">
        <f t="shared" si="6"/>
        <v>373536026.9577179</v>
      </c>
      <c r="P45" s="29">
        <f t="shared" si="7"/>
        <v>114846193.23715198</v>
      </c>
      <c r="Q45" s="30">
        <f t="shared" si="8"/>
        <v>122024080.31447399</v>
      </c>
      <c r="R45" s="30">
        <f t="shared" si="9"/>
        <v>136665753.4060919</v>
      </c>
      <c r="S45" s="31">
        <f t="shared" si="10"/>
        <v>373536026.9577179</v>
      </c>
      <c r="T45" s="29">
        <f t="shared" si="11"/>
        <v>114846193.23715198</v>
      </c>
      <c r="U45" s="30">
        <f t="shared" si="12"/>
        <v>122024080.31447399</v>
      </c>
      <c r="V45" s="30">
        <f t="shared" si="13"/>
        <v>136665753.4060919</v>
      </c>
      <c r="W45" s="31">
        <f t="shared" si="14"/>
        <v>373536026.9577179</v>
      </c>
      <c r="X45" s="29">
        <f t="shared" si="15"/>
        <v>114846193.23715198</v>
      </c>
      <c r="Y45" s="30">
        <f t="shared" si="16"/>
        <v>122024080.31447399</v>
      </c>
      <c r="Z45" s="30">
        <f t="shared" si="17"/>
        <v>136665753.4060919</v>
      </c>
      <c r="AA45" s="31">
        <f t="shared" si="18"/>
        <v>373536026.9577179</v>
      </c>
      <c r="AB45" s="29">
        <f t="shared" si="19"/>
        <v>114846193.23715198</v>
      </c>
      <c r="AC45" s="30">
        <f t="shared" si="20"/>
        <v>122024080.31447399</v>
      </c>
      <c r="AD45" s="30">
        <f t="shared" si="21"/>
        <v>136665753.4060919</v>
      </c>
      <c r="AE45" s="31">
        <f t="shared" si="22"/>
        <v>373536026.9577179</v>
      </c>
      <c r="AF45" s="29">
        <f t="shared" si="23"/>
        <v>114846193.23715198</v>
      </c>
      <c r="AG45" s="30">
        <f t="shared" si="24"/>
        <v>122024080.31447399</v>
      </c>
      <c r="AH45" s="30">
        <f t="shared" si="25"/>
        <v>136665753.4060919</v>
      </c>
      <c r="AI45" s="31">
        <f t="shared" si="26"/>
        <v>373536026.9577179</v>
      </c>
      <c r="AJ45" s="29">
        <f t="shared" si="27"/>
        <v>114846193.23715198</v>
      </c>
      <c r="AK45" s="30">
        <f t="shared" si="28"/>
        <v>122024080.31447399</v>
      </c>
      <c r="AL45" s="30">
        <f t="shared" si="29"/>
        <v>136665753.4060919</v>
      </c>
      <c r="AM45" s="31">
        <f t="shared" si="30"/>
        <v>373536026.9577179</v>
      </c>
      <c r="AN45" s="29">
        <f t="shared" si="31"/>
        <v>114846193.23715198</v>
      </c>
      <c r="AO45" s="30">
        <f t="shared" si="32"/>
        <v>122024080.31447399</v>
      </c>
      <c r="AP45" s="30">
        <f t="shared" si="33"/>
        <v>136665753.4060919</v>
      </c>
      <c r="AQ45" s="31">
        <f t="shared" si="34"/>
        <v>373536026.9577179</v>
      </c>
      <c r="AR45" s="29">
        <f t="shared" si="35"/>
        <v>114846193.23715198</v>
      </c>
      <c r="AS45" s="30">
        <f t="shared" si="36"/>
        <v>122024080.31447399</v>
      </c>
      <c r="AT45" s="30">
        <f t="shared" si="37"/>
        <v>136665753.4060919</v>
      </c>
      <c r="AU45" s="31">
        <f t="shared" si="38"/>
        <v>373536026.9577179</v>
      </c>
      <c r="AV45" s="29">
        <f t="shared" si="39"/>
        <v>114846193.23715198</v>
      </c>
      <c r="AW45" s="30">
        <f t="shared" si="40"/>
        <v>122024080.31447399</v>
      </c>
      <c r="AX45" s="30">
        <f t="shared" si="41"/>
        <v>136665753.4060919</v>
      </c>
      <c r="AY45" s="31">
        <f t="shared" si="42"/>
        <v>373536026.9577179</v>
      </c>
      <c r="AZ45" s="29">
        <f t="shared" si="43"/>
        <v>114846193.23715198</v>
      </c>
      <c r="BA45" s="30">
        <f t="shared" si="44"/>
        <v>122024080.31447399</v>
      </c>
      <c r="BB45" s="30">
        <f t="shared" si="45"/>
        <v>136665753.4060919</v>
      </c>
      <c r="BC45" s="31">
        <f t="shared" si="46"/>
        <v>373536026.9577179</v>
      </c>
      <c r="BD45" s="29">
        <f t="shared" si="47"/>
        <v>114846193.23715198</v>
      </c>
      <c r="BE45" s="30">
        <f t="shared" si="48"/>
        <v>122024080.31447399</v>
      </c>
      <c r="BF45" s="30">
        <f t="shared" si="49"/>
        <v>341664383.51522976</v>
      </c>
      <c r="BG45" s="31">
        <f t="shared" si="50"/>
        <v>578534657.0668557</v>
      </c>
      <c r="BH45" s="31">
        <f t="shared" si="54"/>
        <v>4687430953.601752</v>
      </c>
      <c r="BI45" s="23">
        <f t="shared" si="51"/>
        <v>390619246.13347936</v>
      </c>
    </row>
    <row r="46" spans="2:61" ht="12.75">
      <c r="B46" s="1">
        <v>44</v>
      </c>
      <c r="C46" s="57" t="s">
        <v>43</v>
      </c>
      <c r="D46" s="49"/>
      <c r="E46" s="4"/>
      <c r="F46" s="8">
        <v>7749</v>
      </c>
      <c r="G46" s="9">
        <v>8786776722</v>
      </c>
      <c r="H46" s="9">
        <v>9106591627</v>
      </c>
      <c r="I46" s="12">
        <v>9360789752</v>
      </c>
      <c r="J46" s="21">
        <f t="shared" si="52"/>
        <v>9624756690.5763</v>
      </c>
      <c r="K46" s="21">
        <f t="shared" si="53"/>
        <v>9893418688.8888</v>
      </c>
      <c r="L46" s="29">
        <f t="shared" si="3"/>
        <v>769980535.246104</v>
      </c>
      <c r="M46" s="30">
        <f t="shared" si="4"/>
        <v>818104318.6989856</v>
      </c>
      <c r="N46" s="30">
        <f t="shared" si="5"/>
        <v>824121776.7844371</v>
      </c>
      <c r="O46" s="31">
        <f t="shared" si="6"/>
        <v>2412206630.7295265</v>
      </c>
      <c r="P46" s="29">
        <f t="shared" si="7"/>
        <v>769980535.246104</v>
      </c>
      <c r="Q46" s="30">
        <f t="shared" si="8"/>
        <v>818104318.6989856</v>
      </c>
      <c r="R46" s="30">
        <f t="shared" si="9"/>
        <v>824121776.7844371</v>
      </c>
      <c r="S46" s="31">
        <f t="shared" si="10"/>
        <v>2412206630.7295265</v>
      </c>
      <c r="T46" s="29">
        <f t="shared" si="11"/>
        <v>769980535.246104</v>
      </c>
      <c r="U46" s="30">
        <f t="shared" si="12"/>
        <v>818104318.6989856</v>
      </c>
      <c r="V46" s="30">
        <f t="shared" si="13"/>
        <v>824121776.7844371</v>
      </c>
      <c r="W46" s="31">
        <f t="shared" si="14"/>
        <v>2412206630.7295265</v>
      </c>
      <c r="X46" s="29">
        <f t="shared" si="15"/>
        <v>769980535.246104</v>
      </c>
      <c r="Y46" s="30">
        <f t="shared" si="16"/>
        <v>818104318.6989856</v>
      </c>
      <c r="Z46" s="30">
        <f t="shared" si="17"/>
        <v>824121776.7844371</v>
      </c>
      <c r="AA46" s="31">
        <f t="shared" si="18"/>
        <v>2412206630.7295265</v>
      </c>
      <c r="AB46" s="29">
        <f t="shared" si="19"/>
        <v>769980535.246104</v>
      </c>
      <c r="AC46" s="30">
        <f t="shared" si="20"/>
        <v>818104318.6989856</v>
      </c>
      <c r="AD46" s="30">
        <f t="shared" si="21"/>
        <v>824121776.7844371</v>
      </c>
      <c r="AE46" s="31">
        <f t="shared" si="22"/>
        <v>2412206630.7295265</v>
      </c>
      <c r="AF46" s="29">
        <f t="shared" si="23"/>
        <v>769980535.246104</v>
      </c>
      <c r="AG46" s="30">
        <f t="shared" si="24"/>
        <v>818104318.6989856</v>
      </c>
      <c r="AH46" s="30">
        <f t="shared" si="25"/>
        <v>824121776.7844371</v>
      </c>
      <c r="AI46" s="31">
        <f t="shared" si="26"/>
        <v>2412206630.7295265</v>
      </c>
      <c r="AJ46" s="29">
        <f t="shared" si="27"/>
        <v>769980535.246104</v>
      </c>
      <c r="AK46" s="30">
        <f t="shared" si="28"/>
        <v>818104318.6989856</v>
      </c>
      <c r="AL46" s="30">
        <f t="shared" si="29"/>
        <v>824121776.7844371</v>
      </c>
      <c r="AM46" s="31">
        <f t="shared" si="30"/>
        <v>2412206630.7295265</v>
      </c>
      <c r="AN46" s="29">
        <f t="shared" si="31"/>
        <v>769980535.246104</v>
      </c>
      <c r="AO46" s="30">
        <f t="shared" si="32"/>
        <v>818104318.6989856</v>
      </c>
      <c r="AP46" s="30">
        <f t="shared" si="33"/>
        <v>824121776.7844371</v>
      </c>
      <c r="AQ46" s="31">
        <f t="shared" si="34"/>
        <v>2412206630.7295265</v>
      </c>
      <c r="AR46" s="29">
        <f t="shared" si="35"/>
        <v>769980535.246104</v>
      </c>
      <c r="AS46" s="30">
        <f t="shared" si="36"/>
        <v>818104318.6989856</v>
      </c>
      <c r="AT46" s="30">
        <f t="shared" si="37"/>
        <v>824121776.7844371</v>
      </c>
      <c r="AU46" s="31">
        <f t="shared" si="38"/>
        <v>2412206630.7295265</v>
      </c>
      <c r="AV46" s="29">
        <f t="shared" si="39"/>
        <v>769980535.246104</v>
      </c>
      <c r="AW46" s="30">
        <f t="shared" si="40"/>
        <v>818104318.6989856</v>
      </c>
      <c r="AX46" s="30">
        <f t="shared" si="41"/>
        <v>824121776.7844371</v>
      </c>
      <c r="AY46" s="31">
        <f t="shared" si="42"/>
        <v>2412206630.7295265</v>
      </c>
      <c r="AZ46" s="29">
        <f t="shared" si="43"/>
        <v>769980535.246104</v>
      </c>
      <c r="BA46" s="30">
        <f t="shared" si="44"/>
        <v>818104318.6989856</v>
      </c>
      <c r="BB46" s="30">
        <f t="shared" si="45"/>
        <v>824121776.7844371</v>
      </c>
      <c r="BC46" s="31">
        <f t="shared" si="46"/>
        <v>2412206630.7295265</v>
      </c>
      <c r="BD46" s="29">
        <f t="shared" si="47"/>
        <v>769980535.246104</v>
      </c>
      <c r="BE46" s="30">
        <f t="shared" si="48"/>
        <v>818104318.6989856</v>
      </c>
      <c r="BF46" s="30">
        <f t="shared" si="49"/>
        <v>2060304441.9610927</v>
      </c>
      <c r="BG46" s="31">
        <f t="shared" si="50"/>
        <v>3648389295.9061823</v>
      </c>
      <c r="BH46" s="31">
        <f t="shared" si="54"/>
        <v>30182662233.930973</v>
      </c>
      <c r="BI46" s="23">
        <f t="shared" si="51"/>
        <v>2515221852.827581</v>
      </c>
    </row>
    <row r="47" spans="2:61" ht="12.75">
      <c r="B47" s="1">
        <v>45</v>
      </c>
      <c r="C47" s="57" t="s">
        <v>44</v>
      </c>
      <c r="D47" s="49"/>
      <c r="E47" s="4"/>
      <c r="F47" s="8">
        <v>1086</v>
      </c>
      <c r="G47" s="9">
        <v>1201626529</v>
      </c>
      <c r="H47" s="9">
        <v>1300827258</v>
      </c>
      <c r="I47" s="12">
        <v>1459923007</v>
      </c>
      <c r="J47" s="21">
        <f t="shared" si="52"/>
        <v>1374844328.9802</v>
      </c>
      <c r="K47" s="21">
        <f t="shared" si="53"/>
        <v>1542992626.0983</v>
      </c>
      <c r="L47" s="29">
        <f t="shared" si="3"/>
        <v>109987546.318416</v>
      </c>
      <c r="M47" s="30">
        <f t="shared" si="4"/>
        <v>116861767.963317</v>
      </c>
      <c r="N47" s="30">
        <f t="shared" si="5"/>
        <v>128531285.75398839</v>
      </c>
      <c r="O47" s="31">
        <f t="shared" si="6"/>
        <v>355380600.0357214</v>
      </c>
      <c r="P47" s="29">
        <f t="shared" si="7"/>
        <v>109987546.318416</v>
      </c>
      <c r="Q47" s="30">
        <f t="shared" si="8"/>
        <v>116861767.963317</v>
      </c>
      <c r="R47" s="30">
        <f t="shared" si="9"/>
        <v>128531285.75398839</v>
      </c>
      <c r="S47" s="31">
        <f t="shared" si="10"/>
        <v>355380600.0357214</v>
      </c>
      <c r="T47" s="29">
        <f t="shared" si="11"/>
        <v>109987546.318416</v>
      </c>
      <c r="U47" s="30">
        <f t="shared" si="12"/>
        <v>116861767.963317</v>
      </c>
      <c r="V47" s="30">
        <f t="shared" si="13"/>
        <v>128531285.75398839</v>
      </c>
      <c r="W47" s="31">
        <f t="shared" si="14"/>
        <v>355380600.0357214</v>
      </c>
      <c r="X47" s="29">
        <f t="shared" si="15"/>
        <v>109987546.318416</v>
      </c>
      <c r="Y47" s="30">
        <f t="shared" si="16"/>
        <v>116861767.963317</v>
      </c>
      <c r="Z47" s="30">
        <f t="shared" si="17"/>
        <v>128531285.75398839</v>
      </c>
      <c r="AA47" s="31">
        <f t="shared" si="18"/>
        <v>355380600.0357214</v>
      </c>
      <c r="AB47" s="29">
        <f t="shared" si="19"/>
        <v>109987546.318416</v>
      </c>
      <c r="AC47" s="30">
        <f t="shared" si="20"/>
        <v>116861767.963317</v>
      </c>
      <c r="AD47" s="30">
        <f t="shared" si="21"/>
        <v>128531285.75398839</v>
      </c>
      <c r="AE47" s="31">
        <f t="shared" si="22"/>
        <v>355380600.0357214</v>
      </c>
      <c r="AF47" s="29">
        <f t="shared" si="23"/>
        <v>109987546.318416</v>
      </c>
      <c r="AG47" s="30">
        <f t="shared" si="24"/>
        <v>116861767.963317</v>
      </c>
      <c r="AH47" s="30">
        <f t="shared" si="25"/>
        <v>128531285.75398839</v>
      </c>
      <c r="AI47" s="31">
        <f t="shared" si="26"/>
        <v>355380600.0357214</v>
      </c>
      <c r="AJ47" s="29">
        <f t="shared" si="27"/>
        <v>109987546.318416</v>
      </c>
      <c r="AK47" s="30">
        <f t="shared" si="28"/>
        <v>116861767.963317</v>
      </c>
      <c r="AL47" s="30">
        <f t="shared" si="29"/>
        <v>128531285.75398839</v>
      </c>
      <c r="AM47" s="31">
        <f t="shared" si="30"/>
        <v>355380600.0357214</v>
      </c>
      <c r="AN47" s="29">
        <f t="shared" si="31"/>
        <v>109987546.318416</v>
      </c>
      <c r="AO47" s="30">
        <f t="shared" si="32"/>
        <v>116861767.963317</v>
      </c>
      <c r="AP47" s="30">
        <f t="shared" si="33"/>
        <v>128531285.75398839</v>
      </c>
      <c r="AQ47" s="31">
        <f t="shared" si="34"/>
        <v>355380600.0357214</v>
      </c>
      <c r="AR47" s="29">
        <f t="shared" si="35"/>
        <v>109987546.318416</v>
      </c>
      <c r="AS47" s="30">
        <f t="shared" si="36"/>
        <v>116861767.963317</v>
      </c>
      <c r="AT47" s="30">
        <f t="shared" si="37"/>
        <v>128531285.75398839</v>
      </c>
      <c r="AU47" s="31">
        <f t="shared" si="38"/>
        <v>355380600.0357214</v>
      </c>
      <c r="AV47" s="29">
        <f t="shared" si="39"/>
        <v>109987546.318416</v>
      </c>
      <c r="AW47" s="30">
        <f t="shared" si="40"/>
        <v>116861767.963317</v>
      </c>
      <c r="AX47" s="30">
        <f t="shared" si="41"/>
        <v>128531285.75398839</v>
      </c>
      <c r="AY47" s="31">
        <f t="shared" si="42"/>
        <v>355380600.0357214</v>
      </c>
      <c r="AZ47" s="29">
        <f t="shared" si="43"/>
        <v>109987546.318416</v>
      </c>
      <c r="BA47" s="30">
        <f t="shared" si="44"/>
        <v>116861767.963317</v>
      </c>
      <c r="BB47" s="30">
        <f t="shared" si="45"/>
        <v>128531285.75398839</v>
      </c>
      <c r="BC47" s="31">
        <f t="shared" si="46"/>
        <v>355380600.0357214</v>
      </c>
      <c r="BD47" s="29">
        <f t="shared" si="47"/>
        <v>109987546.318416</v>
      </c>
      <c r="BE47" s="30">
        <f t="shared" si="48"/>
        <v>116861767.963317</v>
      </c>
      <c r="BF47" s="30">
        <f t="shared" si="49"/>
        <v>321328214.38497096</v>
      </c>
      <c r="BG47" s="31">
        <f t="shared" si="50"/>
        <v>548177528.6667039</v>
      </c>
      <c r="BH47" s="31">
        <f t="shared" si="54"/>
        <v>4457364129.059639</v>
      </c>
      <c r="BI47" s="23">
        <f t="shared" si="51"/>
        <v>371447010.7549699</v>
      </c>
    </row>
    <row r="48" spans="2:61" ht="12.75">
      <c r="B48" s="1">
        <v>46</v>
      </c>
      <c r="C48" s="56" t="s">
        <v>45</v>
      </c>
      <c r="D48" s="46"/>
      <c r="E48" s="3"/>
      <c r="F48" s="8">
        <v>2493</v>
      </c>
      <c r="G48" s="9">
        <v>4326952914</v>
      </c>
      <c r="H48" s="9">
        <v>4380382616</v>
      </c>
      <c r="I48" s="12">
        <v>4416111284</v>
      </c>
      <c r="J48" s="21">
        <f t="shared" si="52"/>
        <v>4629626386.8504</v>
      </c>
      <c r="K48" s="21">
        <f t="shared" si="53"/>
        <v>4667388016.0596</v>
      </c>
      <c r="L48" s="29">
        <f t="shared" si="3"/>
        <v>370370110.948032</v>
      </c>
      <c r="M48" s="30">
        <f t="shared" si="4"/>
        <v>393518242.88228405</v>
      </c>
      <c r="N48" s="30">
        <f t="shared" si="5"/>
        <v>388793421.73776466</v>
      </c>
      <c r="O48" s="31">
        <f t="shared" si="6"/>
        <v>1152681775.5680807</v>
      </c>
      <c r="P48" s="29">
        <f t="shared" si="7"/>
        <v>370370110.948032</v>
      </c>
      <c r="Q48" s="30">
        <f t="shared" si="8"/>
        <v>393518242.88228405</v>
      </c>
      <c r="R48" s="30">
        <f t="shared" si="9"/>
        <v>388793421.73776466</v>
      </c>
      <c r="S48" s="31">
        <f t="shared" si="10"/>
        <v>1152681775.5680807</v>
      </c>
      <c r="T48" s="29">
        <f t="shared" si="11"/>
        <v>370370110.948032</v>
      </c>
      <c r="U48" s="30">
        <f t="shared" si="12"/>
        <v>393518242.88228405</v>
      </c>
      <c r="V48" s="30">
        <f t="shared" si="13"/>
        <v>388793421.73776466</v>
      </c>
      <c r="W48" s="31">
        <f t="shared" si="14"/>
        <v>1152681775.5680807</v>
      </c>
      <c r="X48" s="29">
        <f t="shared" si="15"/>
        <v>370370110.948032</v>
      </c>
      <c r="Y48" s="30">
        <f t="shared" si="16"/>
        <v>393518242.88228405</v>
      </c>
      <c r="Z48" s="30">
        <f t="shared" si="17"/>
        <v>388793421.73776466</v>
      </c>
      <c r="AA48" s="31">
        <f t="shared" si="18"/>
        <v>1152681775.5680807</v>
      </c>
      <c r="AB48" s="29">
        <f t="shared" si="19"/>
        <v>370370110.948032</v>
      </c>
      <c r="AC48" s="30">
        <f t="shared" si="20"/>
        <v>393518242.88228405</v>
      </c>
      <c r="AD48" s="30">
        <f t="shared" si="21"/>
        <v>388793421.73776466</v>
      </c>
      <c r="AE48" s="31">
        <f t="shared" si="22"/>
        <v>1152681775.5680807</v>
      </c>
      <c r="AF48" s="29">
        <f t="shared" si="23"/>
        <v>370370110.948032</v>
      </c>
      <c r="AG48" s="30">
        <f t="shared" si="24"/>
        <v>393518242.88228405</v>
      </c>
      <c r="AH48" s="30">
        <f t="shared" si="25"/>
        <v>388793421.73776466</v>
      </c>
      <c r="AI48" s="31">
        <f t="shared" si="26"/>
        <v>1152681775.5680807</v>
      </c>
      <c r="AJ48" s="29">
        <f t="shared" si="27"/>
        <v>370370110.948032</v>
      </c>
      <c r="AK48" s="30">
        <f t="shared" si="28"/>
        <v>393518242.88228405</v>
      </c>
      <c r="AL48" s="30">
        <f t="shared" si="29"/>
        <v>388793421.73776466</v>
      </c>
      <c r="AM48" s="31">
        <f t="shared" si="30"/>
        <v>1152681775.5680807</v>
      </c>
      <c r="AN48" s="29">
        <f t="shared" si="31"/>
        <v>370370110.948032</v>
      </c>
      <c r="AO48" s="30">
        <f t="shared" si="32"/>
        <v>393518242.88228405</v>
      </c>
      <c r="AP48" s="30">
        <f t="shared" si="33"/>
        <v>388793421.73776466</v>
      </c>
      <c r="AQ48" s="31">
        <f t="shared" si="34"/>
        <v>1152681775.5680807</v>
      </c>
      <c r="AR48" s="29">
        <f t="shared" si="35"/>
        <v>370370110.948032</v>
      </c>
      <c r="AS48" s="30">
        <f t="shared" si="36"/>
        <v>393518242.88228405</v>
      </c>
      <c r="AT48" s="30">
        <f t="shared" si="37"/>
        <v>388793421.73776466</v>
      </c>
      <c r="AU48" s="31">
        <f t="shared" si="38"/>
        <v>1152681775.5680807</v>
      </c>
      <c r="AV48" s="29">
        <f t="shared" si="39"/>
        <v>370370110.948032</v>
      </c>
      <c r="AW48" s="30">
        <f t="shared" si="40"/>
        <v>393518242.88228405</v>
      </c>
      <c r="AX48" s="30">
        <f t="shared" si="41"/>
        <v>388793421.73776466</v>
      </c>
      <c r="AY48" s="31">
        <f t="shared" si="42"/>
        <v>1152681775.5680807</v>
      </c>
      <c r="AZ48" s="29">
        <f t="shared" si="43"/>
        <v>370370110.948032</v>
      </c>
      <c r="BA48" s="30">
        <f t="shared" si="44"/>
        <v>393518242.88228405</v>
      </c>
      <c r="BB48" s="30">
        <f t="shared" si="45"/>
        <v>388793421.73776466</v>
      </c>
      <c r="BC48" s="31">
        <f t="shared" si="46"/>
        <v>1152681775.5680807</v>
      </c>
      <c r="BD48" s="29">
        <f t="shared" si="47"/>
        <v>370370110.948032</v>
      </c>
      <c r="BE48" s="30">
        <f t="shared" si="48"/>
        <v>393518242.88228405</v>
      </c>
      <c r="BF48" s="30">
        <f t="shared" si="49"/>
        <v>971983554.3444116</v>
      </c>
      <c r="BG48" s="31">
        <f t="shared" si="50"/>
        <v>1735871908.1747277</v>
      </c>
      <c r="BH48" s="31">
        <f t="shared" si="54"/>
        <v>14415371439.423616</v>
      </c>
      <c r="BI48" s="23">
        <f t="shared" si="51"/>
        <v>1201280953.2853014</v>
      </c>
    </row>
    <row r="49" spans="2:61" ht="12.75">
      <c r="B49" s="1">
        <v>47</v>
      </c>
      <c r="C49" s="56" t="s">
        <v>46</v>
      </c>
      <c r="D49" s="46"/>
      <c r="E49" s="3"/>
      <c r="F49" s="8">
        <v>10924</v>
      </c>
      <c r="G49" s="9">
        <v>14703747993</v>
      </c>
      <c r="H49" s="9">
        <v>15275696264</v>
      </c>
      <c r="I49" s="12">
        <v>15156024556</v>
      </c>
      <c r="J49" s="21">
        <f t="shared" si="52"/>
        <v>16144883381.421598</v>
      </c>
      <c r="K49" s="21">
        <f t="shared" si="53"/>
        <v>16018402353.236399</v>
      </c>
      <c r="L49" s="29">
        <f t="shared" si="3"/>
        <v>1291590670.513728</v>
      </c>
      <c r="M49" s="30">
        <f t="shared" si="4"/>
        <v>1372315087.420836</v>
      </c>
      <c r="N49" s="30">
        <f t="shared" si="5"/>
        <v>1334332916.024592</v>
      </c>
      <c r="O49" s="31">
        <f t="shared" si="6"/>
        <v>3998238673.9591556</v>
      </c>
      <c r="P49" s="29">
        <f t="shared" si="7"/>
        <v>1291590670.513728</v>
      </c>
      <c r="Q49" s="30">
        <f t="shared" si="8"/>
        <v>1372315087.420836</v>
      </c>
      <c r="R49" s="30">
        <f t="shared" si="9"/>
        <v>1334332916.024592</v>
      </c>
      <c r="S49" s="31">
        <f t="shared" si="10"/>
        <v>3998238673.9591556</v>
      </c>
      <c r="T49" s="29">
        <f t="shared" si="11"/>
        <v>1291590670.513728</v>
      </c>
      <c r="U49" s="30">
        <f t="shared" si="12"/>
        <v>1372315087.420836</v>
      </c>
      <c r="V49" s="30">
        <f t="shared" si="13"/>
        <v>1334332916.024592</v>
      </c>
      <c r="W49" s="31">
        <f t="shared" si="14"/>
        <v>3998238673.9591556</v>
      </c>
      <c r="X49" s="29">
        <f t="shared" si="15"/>
        <v>1291590670.513728</v>
      </c>
      <c r="Y49" s="30">
        <f t="shared" si="16"/>
        <v>1372315087.420836</v>
      </c>
      <c r="Z49" s="30">
        <f t="shared" si="17"/>
        <v>1334332916.024592</v>
      </c>
      <c r="AA49" s="31">
        <f t="shared" si="18"/>
        <v>3998238673.9591556</v>
      </c>
      <c r="AB49" s="29">
        <f t="shared" si="19"/>
        <v>1291590670.513728</v>
      </c>
      <c r="AC49" s="30">
        <f t="shared" si="20"/>
        <v>1372315087.420836</v>
      </c>
      <c r="AD49" s="30">
        <f t="shared" si="21"/>
        <v>1334332916.024592</v>
      </c>
      <c r="AE49" s="31">
        <f t="shared" si="22"/>
        <v>3998238673.9591556</v>
      </c>
      <c r="AF49" s="29">
        <f t="shared" si="23"/>
        <v>1291590670.513728</v>
      </c>
      <c r="AG49" s="30">
        <f t="shared" si="24"/>
        <v>1372315087.420836</v>
      </c>
      <c r="AH49" s="30">
        <f t="shared" si="25"/>
        <v>1334332916.024592</v>
      </c>
      <c r="AI49" s="31">
        <f t="shared" si="26"/>
        <v>3998238673.9591556</v>
      </c>
      <c r="AJ49" s="29">
        <f t="shared" si="27"/>
        <v>1291590670.513728</v>
      </c>
      <c r="AK49" s="30">
        <f t="shared" si="28"/>
        <v>1372315087.420836</v>
      </c>
      <c r="AL49" s="30">
        <f t="shared" si="29"/>
        <v>1334332916.024592</v>
      </c>
      <c r="AM49" s="31">
        <f t="shared" si="30"/>
        <v>3998238673.9591556</v>
      </c>
      <c r="AN49" s="29">
        <f t="shared" si="31"/>
        <v>1291590670.513728</v>
      </c>
      <c r="AO49" s="30">
        <f t="shared" si="32"/>
        <v>1372315087.420836</v>
      </c>
      <c r="AP49" s="30">
        <f t="shared" si="33"/>
        <v>1334332916.024592</v>
      </c>
      <c r="AQ49" s="31">
        <f t="shared" si="34"/>
        <v>3998238673.9591556</v>
      </c>
      <c r="AR49" s="29">
        <f t="shared" si="35"/>
        <v>1291590670.513728</v>
      </c>
      <c r="AS49" s="30">
        <f t="shared" si="36"/>
        <v>1372315087.420836</v>
      </c>
      <c r="AT49" s="30">
        <f t="shared" si="37"/>
        <v>1334332916.024592</v>
      </c>
      <c r="AU49" s="31">
        <f t="shared" si="38"/>
        <v>3998238673.9591556</v>
      </c>
      <c r="AV49" s="29">
        <f t="shared" si="39"/>
        <v>1291590670.513728</v>
      </c>
      <c r="AW49" s="30">
        <f t="shared" si="40"/>
        <v>1372315087.420836</v>
      </c>
      <c r="AX49" s="30">
        <f t="shared" si="41"/>
        <v>1334332916.024592</v>
      </c>
      <c r="AY49" s="31">
        <f t="shared" si="42"/>
        <v>3998238673.9591556</v>
      </c>
      <c r="AZ49" s="29">
        <f t="shared" si="43"/>
        <v>1291590670.513728</v>
      </c>
      <c r="BA49" s="30">
        <f t="shared" si="44"/>
        <v>1372315087.420836</v>
      </c>
      <c r="BB49" s="30">
        <f t="shared" si="45"/>
        <v>1334332916.024592</v>
      </c>
      <c r="BC49" s="31">
        <f t="shared" si="46"/>
        <v>3998238673.9591556</v>
      </c>
      <c r="BD49" s="29">
        <f t="shared" si="47"/>
        <v>1291590670.513728</v>
      </c>
      <c r="BE49" s="30">
        <f t="shared" si="48"/>
        <v>1372315087.420836</v>
      </c>
      <c r="BF49" s="30">
        <f t="shared" si="49"/>
        <v>3335832290.0614796</v>
      </c>
      <c r="BG49" s="31">
        <f t="shared" si="50"/>
        <v>5999738047.996043</v>
      </c>
      <c r="BH49" s="31">
        <f t="shared" si="54"/>
        <v>49980363461.546745</v>
      </c>
      <c r="BI49" s="23">
        <f t="shared" si="51"/>
        <v>4165030288.462229</v>
      </c>
    </row>
    <row r="50" spans="1:61" ht="12.75">
      <c r="A50" s="6" t="s">
        <v>102</v>
      </c>
      <c r="B50" s="1">
        <v>48</v>
      </c>
      <c r="C50" s="57" t="s">
        <v>47</v>
      </c>
      <c r="D50" s="49"/>
      <c r="E50" s="36" t="s">
        <v>89</v>
      </c>
      <c r="F50" s="8">
        <v>3552</v>
      </c>
      <c r="G50" s="9">
        <v>4355857642</v>
      </c>
      <c r="H50" s="9">
        <f>4290656051</f>
        <v>4290656051</v>
      </c>
      <c r="I50" s="12">
        <f>4555760759</f>
        <v>4555760759</v>
      </c>
      <c r="J50" s="21">
        <f t="shared" si="52"/>
        <v>4534794380.3019</v>
      </c>
      <c r="K50" s="21">
        <f t="shared" si="53"/>
        <v>4814983546.187099</v>
      </c>
      <c r="L50" s="29">
        <f t="shared" si="3"/>
        <v>362783550.424152</v>
      </c>
      <c r="M50" s="30">
        <f t="shared" si="4"/>
        <v>385457522.32566154</v>
      </c>
      <c r="N50" s="30">
        <f t="shared" si="5"/>
        <v>401088129.39738536</v>
      </c>
      <c r="O50" s="31">
        <f t="shared" si="6"/>
        <v>1149329202.147199</v>
      </c>
      <c r="P50" s="29">
        <f t="shared" si="7"/>
        <v>362783550.424152</v>
      </c>
      <c r="Q50" s="30">
        <f t="shared" si="8"/>
        <v>385457522.32566154</v>
      </c>
      <c r="R50" s="30">
        <f t="shared" si="9"/>
        <v>401088129.39738536</v>
      </c>
      <c r="S50" s="31">
        <f t="shared" si="10"/>
        <v>1149329202.147199</v>
      </c>
      <c r="T50" s="29">
        <f t="shared" si="11"/>
        <v>362783550.424152</v>
      </c>
      <c r="U50" s="30">
        <f t="shared" si="12"/>
        <v>385457522.32566154</v>
      </c>
      <c r="V50" s="30">
        <f t="shared" si="13"/>
        <v>401088129.39738536</v>
      </c>
      <c r="W50" s="31">
        <f t="shared" si="14"/>
        <v>1149329202.147199</v>
      </c>
      <c r="X50" s="29">
        <f t="shared" si="15"/>
        <v>362783550.424152</v>
      </c>
      <c r="Y50" s="30">
        <f t="shared" si="16"/>
        <v>385457522.32566154</v>
      </c>
      <c r="Z50" s="30">
        <f t="shared" si="17"/>
        <v>401088129.39738536</v>
      </c>
      <c r="AA50" s="31">
        <f t="shared" si="18"/>
        <v>1149329202.147199</v>
      </c>
      <c r="AB50" s="29">
        <f t="shared" si="19"/>
        <v>362783550.424152</v>
      </c>
      <c r="AC50" s="30">
        <f t="shared" si="20"/>
        <v>385457522.32566154</v>
      </c>
      <c r="AD50" s="30">
        <f t="shared" si="21"/>
        <v>401088129.39738536</v>
      </c>
      <c r="AE50" s="31">
        <f t="shared" si="22"/>
        <v>1149329202.147199</v>
      </c>
      <c r="AF50" s="29">
        <f t="shared" si="23"/>
        <v>362783550.424152</v>
      </c>
      <c r="AG50" s="30">
        <f t="shared" si="24"/>
        <v>385457522.32566154</v>
      </c>
      <c r="AH50" s="30">
        <f t="shared" si="25"/>
        <v>401088129.39738536</v>
      </c>
      <c r="AI50" s="31">
        <f t="shared" si="26"/>
        <v>1149329202.147199</v>
      </c>
      <c r="AJ50" s="29">
        <f t="shared" si="27"/>
        <v>362783550.424152</v>
      </c>
      <c r="AK50" s="30">
        <f t="shared" si="28"/>
        <v>385457522.32566154</v>
      </c>
      <c r="AL50" s="30">
        <f t="shared" si="29"/>
        <v>401088129.39738536</v>
      </c>
      <c r="AM50" s="31">
        <f t="shared" si="30"/>
        <v>1149329202.147199</v>
      </c>
      <c r="AN50" s="29">
        <f t="shared" si="31"/>
        <v>362783550.424152</v>
      </c>
      <c r="AO50" s="30">
        <f t="shared" si="32"/>
        <v>385457522.32566154</v>
      </c>
      <c r="AP50" s="30">
        <f t="shared" si="33"/>
        <v>401088129.39738536</v>
      </c>
      <c r="AQ50" s="31">
        <f t="shared" si="34"/>
        <v>1149329202.147199</v>
      </c>
      <c r="AR50" s="29">
        <f t="shared" si="35"/>
        <v>362783550.424152</v>
      </c>
      <c r="AS50" s="30">
        <f t="shared" si="36"/>
        <v>385457522.32566154</v>
      </c>
      <c r="AT50" s="30">
        <f t="shared" si="37"/>
        <v>401088129.39738536</v>
      </c>
      <c r="AU50" s="31">
        <f t="shared" si="38"/>
        <v>1149329202.147199</v>
      </c>
      <c r="AV50" s="29">
        <f t="shared" si="39"/>
        <v>362783550.424152</v>
      </c>
      <c r="AW50" s="30">
        <f t="shared" si="40"/>
        <v>385457522.32566154</v>
      </c>
      <c r="AX50" s="30">
        <f t="shared" si="41"/>
        <v>401088129.39738536</v>
      </c>
      <c r="AY50" s="31">
        <f t="shared" si="42"/>
        <v>1149329202.147199</v>
      </c>
      <c r="AZ50" s="29">
        <f t="shared" si="43"/>
        <v>362783550.424152</v>
      </c>
      <c r="BA50" s="30">
        <f t="shared" si="44"/>
        <v>385457522.32566154</v>
      </c>
      <c r="BB50" s="30">
        <f t="shared" si="45"/>
        <v>401088129.39738536</v>
      </c>
      <c r="BC50" s="31">
        <f t="shared" si="46"/>
        <v>1149329202.147199</v>
      </c>
      <c r="BD50" s="29">
        <f t="shared" si="47"/>
        <v>362783550.424152</v>
      </c>
      <c r="BE50" s="30">
        <f t="shared" si="48"/>
        <v>385457522.32566154</v>
      </c>
      <c r="BF50" s="30">
        <f>BB50*2.5</f>
        <v>1002720323.4934634</v>
      </c>
      <c r="BG50" s="31">
        <f t="shared" si="50"/>
        <v>1750961396.243277</v>
      </c>
      <c r="BH50" s="31">
        <f t="shared" si="54"/>
        <v>14393582619.862469</v>
      </c>
      <c r="BI50" s="23">
        <f t="shared" si="51"/>
        <v>1199465218.3218725</v>
      </c>
    </row>
    <row r="51" spans="1:61" ht="12.75">
      <c r="A51" s="6" t="s">
        <v>102</v>
      </c>
      <c r="B51" s="1">
        <v>49</v>
      </c>
      <c r="C51" s="56" t="s">
        <v>48</v>
      </c>
      <c r="D51" s="46"/>
      <c r="E51" s="3"/>
      <c r="F51" s="8">
        <v>2513</v>
      </c>
      <c r="G51" s="9">
        <v>3616325444</v>
      </c>
      <c r="H51" s="9">
        <v>3712664099</v>
      </c>
      <c r="I51" s="12">
        <v>3802547157</v>
      </c>
      <c r="J51" s="21">
        <f t="shared" si="52"/>
        <v>3923914686.2331</v>
      </c>
      <c r="K51" s="21">
        <f t="shared" si="53"/>
        <v>4018912090.2332997</v>
      </c>
      <c r="L51" s="29">
        <f t="shared" si="3"/>
        <v>313913174.898648</v>
      </c>
      <c r="M51" s="30">
        <f t="shared" si="4"/>
        <v>333532748.32981354</v>
      </c>
      <c r="N51" s="30">
        <f t="shared" si="5"/>
        <v>334775377.11643386</v>
      </c>
      <c r="O51" s="31">
        <f t="shared" si="6"/>
        <v>982221300.3448954</v>
      </c>
      <c r="P51" s="29">
        <f t="shared" si="7"/>
        <v>313913174.898648</v>
      </c>
      <c r="Q51" s="30">
        <f t="shared" si="8"/>
        <v>333532748.32981354</v>
      </c>
      <c r="R51" s="30">
        <f t="shared" si="9"/>
        <v>334775377.11643386</v>
      </c>
      <c r="S51" s="31">
        <f t="shared" si="10"/>
        <v>982221300.3448954</v>
      </c>
      <c r="T51" s="29">
        <f t="shared" si="11"/>
        <v>313913174.898648</v>
      </c>
      <c r="U51" s="30">
        <f t="shared" si="12"/>
        <v>333532748.32981354</v>
      </c>
      <c r="V51" s="30">
        <f t="shared" si="13"/>
        <v>334775377.11643386</v>
      </c>
      <c r="W51" s="31">
        <f t="shared" si="14"/>
        <v>982221300.3448954</v>
      </c>
      <c r="X51" s="29">
        <f t="shared" si="15"/>
        <v>313913174.898648</v>
      </c>
      <c r="Y51" s="30">
        <f t="shared" si="16"/>
        <v>333532748.32981354</v>
      </c>
      <c r="Z51" s="30">
        <f t="shared" si="17"/>
        <v>334775377.11643386</v>
      </c>
      <c r="AA51" s="31">
        <f t="shared" si="18"/>
        <v>982221300.3448954</v>
      </c>
      <c r="AB51" s="29">
        <f t="shared" si="19"/>
        <v>313913174.898648</v>
      </c>
      <c r="AC51" s="30">
        <f t="shared" si="20"/>
        <v>333532748.32981354</v>
      </c>
      <c r="AD51" s="30">
        <f t="shared" si="21"/>
        <v>334775377.11643386</v>
      </c>
      <c r="AE51" s="31">
        <f t="shared" si="22"/>
        <v>982221300.3448954</v>
      </c>
      <c r="AF51" s="29">
        <f t="shared" si="23"/>
        <v>313913174.898648</v>
      </c>
      <c r="AG51" s="30">
        <f t="shared" si="24"/>
        <v>333532748.32981354</v>
      </c>
      <c r="AH51" s="30">
        <f t="shared" si="25"/>
        <v>334775377.11643386</v>
      </c>
      <c r="AI51" s="31">
        <f t="shared" si="26"/>
        <v>982221300.3448954</v>
      </c>
      <c r="AJ51" s="29">
        <f t="shared" si="27"/>
        <v>313913174.898648</v>
      </c>
      <c r="AK51" s="30">
        <f t="shared" si="28"/>
        <v>333532748.32981354</v>
      </c>
      <c r="AL51" s="30">
        <f t="shared" si="29"/>
        <v>334775377.11643386</v>
      </c>
      <c r="AM51" s="31">
        <f t="shared" si="30"/>
        <v>982221300.3448954</v>
      </c>
      <c r="AN51" s="29">
        <f t="shared" si="31"/>
        <v>313913174.898648</v>
      </c>
      <c r="AO51" s="30">
        <f t="shared" si="32"/>
        <v>333532748.32981354</v>
      </c>
      <c r="AP51" s="30">
        <f t="shared" si="33"/>
        <v>334775377.11643386</v>
      </c>
      <c r="AQ51" s="31">
        <f t="shared" si="34"/>
        <v>982221300.3448954</v>
      </c>
      <c r="AR51" s="29">
        <f t="shared" si="35"/>
        <v>313913174.898648</v>
      </c>
      <c r="AS51" s="30">
        <f t="shared" si="36"/>
        <v>333532748.32981354</v>
      </c>
      <c r="AT51" s="30">
        <f t="shared" si="37"/>
        <v>334775377.11643386</v>
      </c>
      <c r="AU51" s="31">
        <f t="shared" si="38"/>
        <v>982221300.3448954</v>
      </c>
      <c r="AV51" s="29">
        <f t="shared" si="39"/>
        <v>313913174.898648</v>
      </c>
      <c r="AW51" s="30">
        <f t="shared" si="40"/>
        <v>333532748.32981354</v>
      </c>
      <c r="AX51" s="30">
        <f t="shared" si="41"/>
        <v>334775377.11643386</v>
      </c>
      <c r="AY51" s="31">
        <f t="shared" si="42"/>
        <v>982221300.3448954</v>
      </c>
      <c r="AZ51" s="29">
        <f t="shared" si="43"/>
        <v>313913174.898648</v>
      </c>
      <c r="BA51" s="30">
        <f t="shared" si="44"/>
        <v>333532748.32981354</v>
      </c>
      <c r="BB51" s="30">
        <f t="shared" si="45"/>
        <v>334775377.11643386</v>
      </c>
      <c r="BC51" s="31">
        <f t="shared" si="46"/>
        <v>982221300.3448954</v>
      </c>
      <c r="BD51" s="29">
        <f t="shared" si="47"/>
        <v>313913174.898648</v>
      </c>
      <c r="BE51" s="30">
        <f t="shared" si="48"/>
        <v>333532748.32981354</v>
      </c>
      <c r="BF51" s="30">
        <f t="shared" si="49"/>
        <v>836938442.7910846</v>
      </c>
      <c r="BG51" s="31">
        <f t="shared" si="50"/>
        <v>1484384366.019546</v>
      </c>
      <c r="BH51" s="31">
        <f t="shared" si="54"/>
        <v>12288818669.813393</v>
      </c>
      <c r="BI51" s="23">
        <f t="shared" si="51"/>
        <v>1024068222.4844494</v>
      </c>
    </row>
    <row r="52" spans="2:61" ht="12.75">
      <c r="B52" s="1">
        <v>50</v>
      </c>
      <c r="C52" s="54" t="s">
        <v>49</v>
      </c>
      <c r="D52" s="44"/>
      <c r="E52" s="2"/>
      <c r="F52" s="8">
        <v>9213</v>
      </c>
      <c r="G52" s="9">
        <v>11952770116</v>
      </c>
      <c r="H52" s="9">
        <v>12482949544</v>
      </c>
      <c r="I52" s="12">
        <v>12483852902</v>
      </c>
      <c r="J52" s="21">
        <f t="shared" si="52"/>
        <v>13193229373.0536</v>
      </c>
      <c r="K52" s="21">
        <f t="shared" si="53"/>
        <v>13194184132.1238</v>
      </c>
      <c r="L52" s="29">
        <f t="shared" si="3"/>
        <v>1055458349.844288</v>
      </c>
      <c r="M52" s="30">
        <f t="shared" si="4"/>
        <v>1121424496.709556</v>
      </c>
      <c r="N52" s="30">
        <f t="shared" si="5"/>
        <v>1099075538.2059126</v>
      </c>
      <c r="O52" s="31">
        <f t="shared" si="6"/>
        <v>3275958384.7597566</v>
      </c>
      <c r="P52" s="29">
        <f t="shared" si="7"/>
        <v>1055458349.844288</v>
      </c>
      <c r="Q52" s="30">
        <f t="shared" si="8"/>
        <v>1121424496.709556</v>
      </c>
      <c r="R52" s="30">
        <f t="shared" si="9"/>
        <v>1099075538.2059126</v>
      </c>
      <c r="S52" s="31">
        <f t="shared" si="10"/>
        <v>3275958384.7597566</v>
      </c>
      <c r="T52" s="29">
        <f t="shared" si="11"/>
        <v>1055458349.844288</v>
      </c>
      <c r="U52" s="30">
        <f t="shared" si="12"/>
        <v>1121424496.709556</v>
      </c>
      <c r="V52" s="30">
        <f t="shared" si="13"/>
        <v>1099075538.2059126</v>
      </c>
      <c r="W52" s="31">
        <f t="shared" si="14"/>
        <v>3275958384.7597566</v>
      </c>
      <c r="X52" s="29">
        <f t="shared" si="15"/>
        <v>1055458349.844288</v>
      </c>
      <c r="Y52" s="30">
        <f t="shared" si="16"/>
        <v>1121424496.709556</v>
      </c>
      <c r="Z52" s="30">
        <f t="shared" si="17"/>
        <v>1099075538.2059126</v>
      </c>
      <c r="AA52" s="31">
        <f t="shared" si="18"/>
        <v>3275958384.7597566</v>
      </c>
      <c r="AB52" s="29">
        <f t="shared" si="19"/>
        <v>1055458349.844288</v>
      </c>
      <c r="AC52" s="30">
        <f t="shared" si="20"/>
        <v>1121424496.709556</v>
      </c>
      <c r="AD52" s="30">
        <f t="shared" si="21"/>
        <v>1099075538.2059126</v>
      </c>
      <c r="AE52" s="31">
        <f t="shared" si="22"/>
        <v>3275958384.7597566</v>
      </c>
      <c r="AF52" s="29">
        <f t="shared" si="23"/>
        <v>1055458349.844288</v>
      </c>
      <c r="AG52" s="30">
        <f t="shared" si="24"/>
        <v>1121424496.709556</v>
      </c>
      <c r="AH52" s="30">
        <f t="shared" si="25"/>
        <v>1099075538.2059126</v>
      </c>
      <c r="AI52" s="31">
        <f t="shared" si="26"/>
        <v>3275958384.7597566</v>
      </c>
      <c r="AJ52" s="29">
        <f t="shared" si="27"/>
        <v>1055458349.844288</v>
      </c>
      <c r="AK52" s="30">
        <f t="shared" si="28"/>
        <v>1121424496.709556</v>
      </c>
      <c r="AL52" s="30">
        <f t="shared" si="29"/>
        <v>1099075538.2059126</v>
      </c>
      <c r="AM52" s="31">
        <f t="shared" si="30"/>
        <v>3275958384.7597566</v>
      </c>
      <c r="AN52" s="29">
        <f t="shared" si="31"/>
        <v>1055458349.844288</v>
      </c>
      <c r="AO52" s="30">
        <f t="shared" si="32"/>
        <v>1121424496.709556</v>
      </c>
      <c r="AP52" s="30">
        <f t="shared" si="33"/>
        <v>1099075538.2059126</v>
      </c>
      <c r="AQ52" s="31">
        <f t="shared" si="34"/>
        <v>3275958384.7597566</v>
      </c>
      <c r="AR52" s="29">
        <f t="shared" si="35"/>
        <v>1055458349.844288</v>
      </c>
      <c r="AS52" s="30">
        <f t="shared" si="36"/>
        <v>1121424496.709556</v>
      </c>
      <c r="AT52" s="30">
        <f t="shared" si="37"/>
        <v>1099075538.2059126</v>
      </c>
      <c r="AU52" s="31">
        <f t="shared" si="38"/>
        <v>3275958384.7597566</v>
      </c>
      <c r="AV52" s="29">
        <f t="shared" si="39"/>
        <v>1055458349.844288</v>
      </c>
      <c r="AW52" s="30">
        <f t="shared" si="40"/>
        <v>1121424496.709556</v>
      </c>
      <c r="AX52" s="30">
        <f t="shared" si="41"/>
        <v>1099075538.2059126</v>
      </c>
      <c r="AY52" s="31">
        <f t="shared" si="42"/>
        <v>3275958384.7597566</v>
      </c>
      <c r="AZ52" s="29">
        <f t="shared" si="43"/>
        <v>1055458349.844288</v>
      </c>
      <c r="BA52" s="30">
        <f t="shared" si="44"/>
        <v>1121424496.709556</v>
      </c>
      <c r="BB52" s="30">
        <f t="shared" si="45"/>
        <v>1099075538.2059126</v>
      </c>
      <c r="BC52" s="31">
        <f t="shared" si="46"/>
        <v>3275958384.7597566</v>
      </c>
      <c r="BD52" s="29">
        <f t="shared" si="47"/>
        <v>1055458349.844288</v>
      </c>
      <c r="BE52" s="30">
        <f t="shared" si="48"/>
        <v>1121424496.709556</v>
      </c>
      <c r="BF52" s="30">
        <f t="shared" si="49"/>
        <v>2747688845.5147815</v>
      </c>
      <c r="BG52" s="31">
        <f t="shared" si="50"/>
        <v>4924571692.068625</v>
      </c>
      <c r="BH52" s="31">
        <f t="shared" si="54"/>
        <v>40960113924.42596</v>
      </c>
      <c r="BI52" s="23">
        <f t="shared" si="51"/>
        <v>3413342827.035496</v>
      </c>
    </row>
    <row r="53" spans="2:61" ht="12.75">
      <c r="B53" s="24">
        <v>51</v>
      </c>
      <c r="C53" s="58" t="s">
        <v>50</v>
      </c>
      <c r="D53" s="50">
        <f>5673+416</f>
        <v>6089</v>
      </c>
      <c r="E53" s="3">
        <v>1427494</v>
      </c>
      <c r="F53" s="10"/>
      <c r="G53" s="11">
        <f>D53*E53</f>
        <v>8692010966</v>
      </c>
      <c r="H53" s="11">
        <f>G53</f>
        <v>8692010966</v>
      </c>
      <c r="I53" s="13">
        <f>H53*110%</f>
        <v>9561212062.6</v>
      </c>
      <c r="J53" s="21">
        <f t="shared" si="52"/>
        <v>9186586389.965399</v>
      </c>
      <c r="K53" s="21">
        <f t="shared" si="53"/>
        <v>10105245028.96194</v>
      </c>
      <c r="L53" s="29">
        <f t="shared" si="3"/>
        <v>734926911.1972319</v>
      </c>
      <c r="M53" s="30">
        <f t="shared" si="4"/>
        <v>780859843.147059</v>
      </c>
      <c r="N53" s="30">
        <f t="shared" si="5"/>
        <v>841766910.9125297</v>
      </c>
      <c r="O53" s="31">
        <f t="shared" si="6"/>
        <v>2357553665.2568207</v>
      </c>
      <c r="P53" s="29">
        <f t="shared" si="7"/>
        <v>734926911.1972319</v>
      </c>
      <c r="Q53" s="30">
        <f t="shared" si="8"/>
        <v>780859843.147059</v>
      </c>
      <c r="R53" s="30">
        <f t="shared" si="9"/>
        <v>841766910.9125297</v>
      </c>
      <c r="S53" s="31">
        <f t="shared" si="10"/>
        <v>2357553665.2568207</v>
      </c>
      <c r="T53" s="29">
        <f t="shared" si="11"/>
        <v>734926911.1972319</v>
      </c>
      <c r="U53" s="30">
        <f t="shared" si="12"/>
        <v>780859843.147059</v>
      </c>
      <c r="V53" s="30">
        <f t="shared" si="13"/>
        <v>841766910.9125297</v>
      </c>
      <c r="W53" s="31">
        <f t="shared" si="14"/>
        <v>2357553665.2568207</v>
      </c>
      <c r="X53" s="29">
        <f t="shared" si="15"/>
        <v>734926911.1972319</v>
      </c>
      <c r="Y53" s="30">
        <f t="shared" si="16"/>
        <v>780859843.147059</v>
      </c>
      <c r="Z53" s="30">
        <f t="shared" si="17"/>
        <v>841766910.9125297</v>
      </c>
      <c r="AA53" s="31">
        <f t="shared" si="18"/>
        <v>2357553665.2568207</v>
      </c>
      <c r="AB53" s="29">
        <f t="shared" si="19"/>
        <v>734926911.1972319</v>
      </c>
      <c r="AC53" s="30">
        <f t="shared" si="20"/>
        <v>780859843.147059</v>
      </c>
      <c r="AD53" s="30">
        <f t="shared" si="21"/>
        <v>841766910.9125297</v>
      </c>
      <c r="AE53" s="31">
        <f t="shared" si="22"/>
        <v>2357553665.2568207</v>
      </c>
      <c r="AF53" s="29">
        <f t="shared" si="23"/>
        <v>734926911.1972319</v>
      </c>
      <c r="AG53" s="30">
        <f t="shared" si="24"/>
        <v>780859843.147059</v>
      </c>
      <c r="AH53" s="30">
        <f t="shared" si="25"/>
        <v>841766910.9125297</v>
      </c>
      <c r="AI53" s="31">
        <f t="shared" si="26"/>
        <v>2357553665.2568207</v>
      </c>
      <c r="AJ53" s="29">
        <f t="shared" si="27"/>
        <v>734926911.1972319</v>
      </c>
      <c r="AK53" s="30">
        <f t="shared" si="28"/>
        <v>780859843.147059</v>
      </c>
      <c r="AL53" s="30">
        <f t="shared" si="29"/>
        <v>841766910.9125297</v>
      </c>
      <c r="AM53" s="31">
        <f t="shared" si="30"/>
        <v>2357553665.2568207</v>
      </c>
      <c r="AN53" s="29">
        <f t="shared" si="31"/>
        <v>734926911.1972319</v>
      </c>
      <c r="AO53" s="30">
        <f t="shared" si="32"/>
        <v>780859843.147059</v>
      </c>
      <c r="AP53" s="30">
        <f t="shared" si="33"/>
        <v>841766910.9125297</v>
      </c>
      <c r="AQ53" s="31">
        <f t="shared" si="34"/>
        <v>2357553665.2568207</v>
      </c>
      <c r="AR53" s="29">
        <f t="shared" si="35"/>
        <v>734926911.1972319</v>
      </c>
      <c r="AS53" s="30">
        <f t="shared" si="36"/>
        <v>780859843.147059</v>
      </c>
      <c r="AT53" s="30">
        <f t="shared" si="37"/>
        <v>841766910.9125297</v>
      </c>
      <c r="AU53" s="31">
        <f t="shared" si="38"/>
        <v>2357553665.2568207</v>
      </c>
      <c r="AV53" s="29">
        <f t="shared" si="39"/>
        <v>734926911.1972319</v>
      </c>
      <c r="AW53" s="30">
        <f t="shared" si="40"/>
        <v>780859843.147059</v>
      </c>
      <c r="AX53" s="30">
        <f t="shared" si="41"/>
        <v>841766910.9125297</v>
      </c>
      <c r="AY53" s="31">
        <f t="shared" si="42"/>
        <v>2357553665.2568207</v>
      </c>
      <c r="AZ53" s="29">
        <f t="shared" si="43"/>
        <v>734926911.1972319</v>
      </c>
      <c r="BA53" s="30">
        <f t="shared" si="44"/>
        <v>780859843.147059</v>
      </c>
      <c r="BB53" s="30">
        <f t="shared" si="45"/>
        <v>841766910.9125297</v>
      </c>
      <c r="BC53" s="31">
        <f t="shared" si="46"/>
        <v>2357553665.2568207</v>
      </c>
      <c r="BD53" s="29">
        <f t="shared" si="47"/>
        <v>734926911.1972319</v>
      </c>
      <c r="BE53" s="30">
        <f t="shared" si="48"/>
        <v>780859843.147059</v>
      </c>
      <c r="BF53" s="30">
        <f t="shared" si="49"/>
        <v>2104417277.2813244</v>
      </c>
      <c r="BG53" s="31">
        <f t="shared" si="50"/>
        <v>3620204031.625615</v>
      </c>
      <c r="BH53" s="31">
        <f t="shared" si="54"/>
        <v>29553294349.45064</v>
      </c>
      <c r="BI53" s="23">
        <f t="shared" si="51"/>
        <v>2462774529.120887</v>
      </c>
    </row>
    <row r="54" spans="2:61" ht="12.75">
      <c r="B54" s="1">
        <v>52</v>
      </c>
      <c r="C54" s="55" t="s">
        <v>51</v>
      </c>
      <c r="D54" s="45"/>
      <c r="E54" s="3"/>
      <c r="F54" s="8">
        <v>2474</v>
      </c>
      <c r="G54" s="9">
        <v>4102709055</v>
      </c>
      <c r="H54" s="9">
        <v>4365448890</v>
      </c>
      <c r="I54" s="12">
        <v>4378670563</v>
      </c>
      <c r="J54" s="21">
        <f t="shared" si="52"/>
        <v>4613842931.841</v>
      </c>
      <c r="K54" s="21">
        <f t="shared" si="53"/>
        <v>4627816918.034699</v>
      </c>
      <c r="L54" s="29">
        <f t="shared" si="3"/>
        <v>369107434.54727995</v>
      </c>
      <c r="M54" s="30">
        <f t="shared" si="4"/>
        <v>392176649.206485</v>
      </c>
      <c r="N54" s="30">
        <f t="shared" si="5"/>
        <v>385497149.27229047</v>
      </c>
      <c r="O54" s="31">
        <f t="shared" si="6"/>
        <v>1146781233.0260553</v>
      </c>
      <c r="P54" s="29">
        <f t="shared" si="7"/>
        <v>369107434.54727995</v>
      </c>
      <c r="Q54" s="30">
        <f t="shared" si="8"/>
        <v>392176649.206485</v>
      </c>
      <c r="R54" s="30">
        <f t="shared" si="9"/>
        <v>385497149.27229047</v>
      </c>
      <c r="S54" s="31">
        <f t="shared" si="10"/>
        <v>1146781233.0260553</v>
      </c>
      <c r="T54" s="29">
        <f t="shared" si="11"/>
        <v>369107434.54727995</v>
      </c>
      <c r="U54" s="30">
        <f t="shared" si="12"/>
        <v>392176649.206485</v>
      </c>
      <c r="V54" s="30">
        <f t="shared" si="13"/>
        <v>385497149.27229047</v>
      </c>
      <c r="W54" s="31">
        <f t="shared" si="14"/>
        <v>1146781233.0260553</v>
      </c>
      <c r="X54" s="29">
        <f t="shared" si="15"/>
        <v>369107434.54727995</v>
      </c>
      <c r="Y54" s="30">
        <f t="shared" si="16"/>
        <v>392176649.206485</v>
      </c>
      <c r="Z54" s="30">
        <f t="shared" si="17"/>
        <v>385497149.27229047</v>
      </c>
      <c r="AA54" s="31">
        <f t="shared" si="18"/>
        <v>1146781233.0260553</v>
      </c>
      <c r="AB54" s="29">
        <f t="shared" si="19"/>
        <v>369107434.54727995</v>
      </c>
      <c r="AC54" s="30">
        <f t="shared" si="20"/>
        <v>392176649.206485</v>
      </c>
      <c r="AD54" s="30">
        <f t="shared" si="21"/>
        <v>385497149.27229047</v>
      </c>
      <c r="AE54" s="31">
        <f t="shared" si="22"/>
        <v>1146781233.0260553</v>
      </c>
      <c r="AF54" s="29">
        <f t="shared" si="23"/>
        <v>369107434.54727995</v>
      </c>
      <c r="AG54" s="30">
        <f t="shared" si="24"/>
        <v>392176649.206485</v>
      </c>
      <c r="AH54" s="30">
        <f t="shared" si="25"/>
        <v>385497149.27229047</v>
      </c>
      <c r="AI54" s="31">
        <f t="shared" si="26"/>
        <v>1146781233.0260553</v>
      </c>
      <c r="AJ54" s="29">
        <f t="shared" si="27"/>
        <v>369107434.54727995</v>
      </c>
      <c r="AK54" s="30">
        <f t="shared" si="28"/>
        <v>392176649.206485</v>
      </c>
      <c r="AL54" s="30">
        <f t="shared" si="29"/>
        <v>385497149.27229047</v>
      </c>
      <c r="AM54" s="31">
        <f t="shared" si="30"/>
        <v>1146781233.0260553</v>
      </c>
      <c r="AN54" s="29">
        <f t="shared" si="31"/>
        <v>369107434.54727995</v>
      </c>
      <c r="AO54" s="30">
        <f t="shared" si="32"/>
        <v>392176649.206485</v>
      </c>
      <c r="AP54" s="30">
        <f t="shared" si="33"/>
        <v>385497149.27229047</v>
      </c>
      <c r="AQ54" s="31">
        <f t="shared" si="34"/>
        <v>1146781233.0260553</v>
      </c>
      <c r="AR54" s="29">
        <f t="shared" si="35"/>
        <v>369107434.54727995</v>
      </c>
      <c r="AS54" s="30">
        <f t="shared" si="36"/>
        <v>392176649.206485</v>
      </c>
      <c r="AT54" s="30">
        <f t="shared" si="37"/>
        <v>385497149.27229047</v>
      </c>
      <c r="AU54" s="31">
        <f t="shared" si="38"/>
        <v>1146781233.0260553</v>
      </c>
      <c r="AV54" s="29">
        <f t="shared" si="39"/>
        <v>369107434.54727995</v>
      </c>
      <c r="AW54" s="30">
        <f t="shared" si="40"/>
        <v>392176649.206485</v>
      </c>
      <c r="AX54" s="30">
        <f t="shared" si="41"/>
        <v>385497149.27229047</v>
      </c>
      <c r="AY54" s="31">
        <f t="shared" si="42"/>
        <v>1146781233.0260553</v>
      </c>
      <c r="AZ54" s="29">
        <f t="shared" si="43"/>
        <v>369107434.54727995</v>
      </c>
      <c r="BA54" s="30">
        <f t="shared" si="44"/>
        <v>392176649.206485</v>
      </c>
      <c r="BB54" s="30">
        <f t="shared" si="45"/>
        <v>385497149.27229047</v>
      </c>
      <c r="BC54" s="31">
        <f t="shared" si="46"/>
        <v>1146781233.0260553</v>
      </c>
      <c r="BD54" s="29">
        <f t="shared" si="47"/>
        <v>369107434.54727995</v>
      </c>
      <c r="BE54" s="30">
        <f t="shared" si="48"/>
        <v>392176649.206485</v>
      </c>
      <c r="BF54" s="30">
        <f t="shared" si="49"/>
        <v>963742873.1807262</v>
      </c>
      <c r="BG54" s="31">
        <f t="shared" si="50"/>
        <v>1725026956.9344912</v>
      </c>
      <c r="BH54" s="31">
        <f t="shared" si="54"/>
        <v>14339620520.221096</v>
      </c>
      <c r="BI54" s="23">
        <f t="shared" si="51"/>
        <v>1194968376.6850913</v>
      </c>
    </row>
    <row r="55" spans="1:61" ht="12.75">
      <c r="A55" s="6" t="s">
        <v>102</v>
      </c>
      <c r="B55" s="1">
        <v>53</v>
      </c>
      <c r="C55" s="54" t="s">
        <v>52</v>
      </c>
      <c r="D55" s="44"/>
      <c r="E55" s="3"/>
      <c r="F55" s="8">
        <v>1723</v>
      </c>
      <c r="G55" s="9">
        <v>2308906986</v>
      </c>
      <c r="H55" s="9">
        <v>2390889319</v>
      </c>
      <c r="I55" s="12">
        <v>2423976099</v>
      </c>
      <c r="J55" s="21">
        <f t="shared" si="52"/>
        <v>2526930921.2511</v>
      </c>
      <c r="K55" s="21">
        <f t="shared" si="53"/>
        <v>2561900339.0330997</v>
      </c>
      <c r="L55" s="29">
        <f t="shared" si="3"/>
        <v>202154473.70008802</v>
      </c>
      <c r="M55" s="30">
        <f t="shared" si="4"/>
        <v>214789128.30634353</v>
      </c>
      <c r="N55" s="30">
        <f t="shared" si="5"/>
        <v>213406298.2414572</v>
      </c>
      <c r="O55" s="31">
        <f t="shared" si="6"/>
        <v>630349900.2478888</v>
      </c>
      <c r="P55" s="29">
        <f t="shared" si="7"/>
        <v>202154473.70008802</v>
      </c>
      <c r="Q55" s="30">
        <f t="shared" si="8"/>
        <v>214789128.30634353</v>
      </c>
      <c r="R55" s="30">
        <f t="shared" si="9"/>
        <v>213406298.2414572</v>
      </c>
      <c r="S55" s="31">
        <f t="shared" si="10"/>
        <v>630349900.2478888</v>
      </c>
      <c r="T55" s="29">
        <f t="shared" si="11"/>
        <v>202154473.70008802</v>
      </c>
      <c r="U55" s="30">
        <f t="shared" si="12"/>
        <v>214789128.30634353</v>
      </c>
      <c r="V55" s="30">
        <f t="shared" si="13"/>
        <v>213406298.2414572</v>
      </c>
      <c r="W55" s="31">
        <f t="shared" si="14"/>
        <v>630349900.2478888</v>
      </c>
      <c r="X55" s="29">
        <f t="shared" si="15"/>
        <v>202154473.70008802</v>
      </c>
      <c r="Y55" s="30">
        <f t="shared" si="16"/>
        <v>214789128.30634353</v>
      </c>
      <c r="Z55" s="30">
        <f t="shared" si="17"/>
        <v>213406298.2414572</v>
      </c>
      <c r="AA55" s="31">
        <f t="shared" si="18"/>
        <v>630349900.2478888</v>
      </c>
      <c r="AB55" s="29">
        <f t="shared" si="19"/>
        <v>202154473.70008802</v>
      </c>
      <c r="AC55" s="30">
        <f t="shared" si="20"/>
        <v>214789128.30634353</v>
      </c>
      <c r="AD55" s="30">
        <f t="shared" si="21"/>
        <v>213406298.2414572</v>
      </c>
      <c r="AE55" s="31">
        <f t="shared" si="22"/>
        <v>630349900.2478888</v>
      </c>
      <c r="AF55" s="29">
        <f t="shared" si="23"/>
        <v>202154473.70008802</v>
      </c>
      <c r="AG55" s="30">
        <f t="shared" si="24"/>
        <v>214789128.30634353</v>
      </c>
      <c r="AH55" s="30">
        <f t="shared" si="25"/>
        <v>213406298.2414572</v>
      </c>
      <c r="AI55" s="31">
        <f t="shared" si="26"/>
        <v>630349900.2478888</v>
      </c>
      <c r="AJ55" s="29">
        <f t="shared" si="27"/>
        <v>202154473.70008802</v>
      </c>
      <c r="AK55" s="30">
        <f t="shared" si="28"/>
        <v>214789128.30634353</v>
      </c>
      <c r="AL55" s="30">
        <f t="shared" si="29"/>
        <v>213406298.2414572</v>
      </c>
      <c r="AM55" s="31">
        <f t="shared" si="30"/>
        <v>630349900.2478888</v>
      </c>
      <c r="AN55" s="29">
        <f t="shared" si="31"/>
        <v>202154473.70008802</v>
      </c>
      <c r="AO55" s="30">
        <f t="shared" si="32"/>
        <v>214789128.30634353</v>
      </c>
      <c r="AP55" s="30">
        <f t="shared" si="33"/>
        <v>213406298.2414572</v>
      </c>
      <c r="AQ55" s="31">
        <f t="shared" si="34"/>
        <v>630349900.2478888</v>
      </c>
      <c r="AR55" s="29">
        <f t="shared" si="35"/>
        <v>202154473.70008802</v>
      </c>
      <c r="AS55" s="30">
        <f t="shared" si="36"/>
        <v>214789128.30634353</v>
      </c>
      <c r="AT55" s="30">
        <f t="shared" si="37"/>
        <v>213406298.2414572</v>
      </c>
      <c r="AU55" s="31">
        <f t="shared" si="38"/>
        <v>630349900.2478888</v>
      </c>
      <c r="AV55" s="29">
        <f t="shared" si="39"/>
        <v>202154473.70008802</v>
      </c>
      <c r="AW55" s="30">
        <f t="shared" si="40"/>
        <v>214789128.30634353</v>
      </c>
      <c r="AX55" s="30">
        <f t="shared" si="41"/>
        <v>213406298.2414572</v>
      </c>
      <c r="AY55" s="31">
        <f t="shared" si="42"/>
        <v>630349900.2478888</v>
      </c>
      <c r="AZ55" s="29">
        <f t="shared" si="43"/>
        <v>202154473.70008802</v>
      </c>
      <c r="BA55" s="30">
        <f t="shared" si="44"/>
        <v>214789128.30634353</v>
      </c>
      <c r="BB55" s="30">
        <f t="shared" si="45"/>
        <v>213406298.2414572</v>
      </c>
      <c r="BC55" s="31">
        <f t="shared" si="46"/>
        <v>630349900.2478888</v>
      </c>
      <c r="BD55" s="29">
        <f t="shared" si="47"/>
        <v>202154473.70008802</v>
      </c>
      <c r="BE55" s="30">
        <f t="shared" si="48"/>
        <v>214789128.30634353</v>
      </c>
      <c r="BF55" s="30">
        <f t="shared" si="49"/>
        <v>533515745.603643</v>
      </c>
      <c r="BG55" s="31">
        <f t="shared" si="50"/>
        <v>950459347.6100745</v>
      </c>
      <c r="BH55" s="31">
        <f t="shared" si="54"/>
        <v>7884308250.336849</v>
      </c>
      <c r="BI55" s="23">
        <f t="shared" si="51"/>
        <v>657025687.5280708</v>
      </c>
    </row>
    <row r="56" spans="2:61" ht="12.75">
      <c r="B56" s="1">
        <v>54</v>
      </c>
      <c r="C56" s="55" t="s">
        <v>53</v>
      </c>
      <c r="D56" s="45"/>
      <c r="E56" s="3"/>
      <c r="F56" s="8">
        <v>2858</v>
      </c>
      <c r="G56" s="9">
        <v>4844641529</v>
      </c>
      <c r="H56" s="9">
        <v>4904166170</v>
      </c>
      <c r="I56" s="12">
        <v>4950484456</v>
      </c>
      <c r="J56" s="21">
        <f t="shared" si="52"/>
        <v>5183213225.073</v>
      </c>
      <c r="K56" s="21">
        <f t="shared" si="53"/>
        <v>5232167021.5464</v>
      </c>
      <c r="L56" s="29">
        <f t="shared" si="3"/>
        <v>414657058.00584</v>
      </c>
      <c r="M56" s="30">
        <f t="shared" si="4"/>
        <v>440573124.131205</v>
      </c>
      <c r="N56" s="30">
        <f t="shared" si="5"/>
        <v>435839512.89481515</v>
      </c>
      <c r="O56" s="31">
        <f t="shared" si="6"/>
        <v>1291069695.03186</v>
      </c>
      <c r="P56" s="29">
        <f t="shared" si="7"/>
        <v>414657058.00584</v>
      </c>
      <c r="Q56" s="30">
        <f t="shared" si="8"/>
        <v>440573124.131205</v>
      </c>
      <c r="R56" s="30">
        <f t="shared" si="9"/>
        <v>435839512.89481515</v>
      </c>
      <c r="S56" s="31">
        <f t="shared" si="10"/>
        <v>1291069695.03186</v>
      </c>
      <c r="T56" s="29">
        <f t="shared" si="11"/>
        <v>414657058.00584</v>
      </c>
      <c r="U56" s="30">
        <f t="shared" si="12"/>
        <v>440573124.131205</v>
      </c>
      <c r="V56" s="30">
        <f t="shared" si="13"/>
        <v>435839512.89481515</v>
      </c>
      <c r="W56" s="31">
        <f t="shared" si="14"/>
        <v>1291069695.03186</v>
      </c>
      <c r="X56" s="29">
        <f t="shared" si="15"/>
        <v>414657058.00584</v>
      </c>
      <c r="Y56" s="30">
        <f t="shared" si="16"/>
        <v>440573124.131205</v>
      </c>
      <c r="Z56" s="30">
        <f t="shared" si="17"/>
        <v>435839512.89481515</v>
      </c>
      <c r="AA56" s="31">
        <f t="shared" si="18"/>
        <v>1291069695.03186</v>
      </c>
      <c r="AB56" s="29">
        <f t="shared" si="19"/>
        <v>414657058.00584</v>
      </c>
      <c r="AC56" s="30">
        <f t="shared" si="20"/>
        <v>440573124.131205</v>
      </c>
      <c r="AD56" s="30">
        <f t="shared" si="21"/>
        <v>435839512.89481515</v>
      </c>
      <c r="AE56" s="31">
        <f t="shared" si="22"/>
        <v>1291069695.03186</v>
      </c>
      <c r="AF56" s="29">
        <f t="shared" si="23"/>
        <v>414657058.00584</v>
      </c>
      <c r="AG56" s="30">
        <f t="shared" si="24"/>
        <v>440573124.131205</v>
      </c>
      <c r="AH56" s="30">
        <f t="shared" si="25"/>
        <v>435839512.89481515</v>
      </c>
      <c r="AI56" s="31">
        <f t="shared" si="26"/>
        <v>1291069695.03186</v>
      </c>
      <c r="AJ56" s="29">
        <f t="shared" si="27"/>
        <v>414657058.00584</v>
      </c>
      <c r="AK56" s="30">
        <f t="shared" si="28"/>
        <v>440573124.131205</v>
      </c>
      <c r="AL56" s="30">
        <f t="shared" si="29"/>
        <v>435839512.89481515</v>
      </c>
      <c r="AM56" s="31">
        <f t="shared" si="30"/>
        <v>1291069695.03186</v>
      </c>
      <c r="AN56" s="29">
        <f t="shared" si="31"/>
        <v>414657058.00584</v>
      </c>
      <c r="AO56" s="30">
        <f t="shared" si="32"/>
        <v>440573124.131205</v>
      </c>
      <c r="AP56" s="30">
        <f t="shared" si="33"/>
        <v>435839512.89481515</v>
      </c>
      <c r="AQ56" s="31">
        <f t="shared" si="34"/>
        <v>1291069695.03186</v>
      </c>
      <c r="AR56" s="29">
        <f t="shared" si="35"/>
        <v>414657058.00584</v>
      </c>
      <c r="AS56" s="30">
        <f t="shared" si="36"/>
        <v>440573124.131205</v>
      </c>
      <c r="AT56" s="30">
        <f t="shared" si="37"/>
        <v>435839512.89481515</v>
      </c>
      <c r="AU56" s="31">
        <f t="shared" si="38"/>
        <v>1291069695.03186</v>
      </c>
      <c r="AV56" s="29">
        <f t="shared" si="39"/>
        <v>414657058.00584</v>
      </c>
      <c r="AW56" s="30">
        <f t="shared" si="40"/>
        <v>440573124.131205</v>
      </c>
      <c r="AX56" s="30">
        <f t="shared" si="41"/>
        <v>435839512.89481515</v>
      </c>
      <c r="AY56" s="31">
        <f t="shared" si="42"/>
        <v>1291069695.03186</v>
      </c>
      <c r="AZ56" s="29">
        <f t="shared" si="43"/>
        <v>414657058.00584</v>
      </c>
      <c r="BA56" s="30">
        <f t="shared" si="44"/>
        <v>440573124.131205</v>
      </c>
      <c r="BB56" s="30">
        <f t="shared" si="45"/>
        <v>435839512.89481515</v>
      </c>
      <c r="BC56" s="31">
        <f t="shared" si="46"/>
        <v>1291069695.03186</v>
      </c>
      <c r="BD56" s="29">
        <f t="shared" si="47"/>
        <v>414657058.00584</v>
      </c>
      <c r="BE56" s="30">
        <f t="shared" si="48"/>
        <v>440573124.131205</v>
      </c>
      <c r="BF56" s="30">
        <f t="shared" si="49"/>
        <v>1089598782.237038</v>
      </c>
      <c r="BG56" s="31">
        <f t="shared" si="50"/>
        <v>1944828964.374083</v>
      </c>
      <c r="BH56" s="31">
        <f t="shared" si="54"/>
        <v>16146595609.724546</v>
      </c>
      <c r="BI56" s="23">
        <f t="shared" si="51"/>
        <v>1345549634.1437123</v>
      </c>
    </row>
    <row r="57" spans="2:61" ht="12.75">
      <c r="B57" s="24">
        <v>55</v>
      </c>
      <c r="C57" s="55" t="s">
        <v>54</v>
      </c>
      <c r="D57" s="48">
        <f>2965+244</f>
        <v>3209</v>
      </c>
      <c r="E57" s="3">
        <v>1471500</v>
      </c>
      <c r="F57" s="10"/>
      <c r="G57" s="11">
        <f>D57*E57</f>
        <v>4722043500</v>
      </c>
      <c r="H57" s="11">
        <f>G57</f>
        <v>4722043500</v>
      </c>
      <c r="I57" s="13">
        <f>H57*110%</f>
        <v>5194247850</v>
      </c>
      <c r="J57" s="21">
        <f t="shared" si="52"/>
        <v>4990727775.15</v>
      </c>
      <c r="K57" s="21">
        <f t="shared" si="53"/>
        <v>5489800552.665</v>
      </c>
      <c r="L57" s="29">
        <f t="shared" si="3"/>
        <v>399258222.01199996</v>
      </c>
      <c r="M57" s="30">
        <f t="shared" si="4"/>
        <v>424211860.88774997</v>
      </c>
      <c r="N57" s="30">
        <f t="shared" si="5"/>
        <v>457300386.0369945</v>
      </c>
      <c r="O57" s="31">
        <f t="shared" si="6"/>
        <v>1280770468.9367445</v>
      </c>
      <c r="P57" s="29">
        <f t="shared" si="7"/>
        <v>399258222.01199996</v>
      </c>
      <c r="Q57" s="30">
        <f t="shared" si="8"/>
        <v>424211860.88774997</v>
      </c>
      <c r="R57" s="30">
        <f t="shared" si="9"/>
        <v>457300386.0369945</v>
      </c>
      <c r="S57" s="31">
        <f t="shared" si="10"/>
        <v>1280770468.9367445</v>
      </c>
      <c r="T57" s="29">
        <f t="shared" si="11"/>
        <v>399258222.01199996</v>
      </c>
      <c r="U57" s="30">
        <f t="shared" si="12"/>
        <v>424211860.88774997</v>
      </c>
      <c r="V57" s="30">
        <f t="shared" si="13"/>
        <v>457300386.0369945</v>
      </c>
      <c r="W57" s="31">
        <f t="shared" si="14"/>
        <v>1280770468.9367445</v>
      </c>
      <c r="X57" s="29">
        <f t="shared" si="15"/>
        <v>399258222.01199996</v>
      </c>
      <c r="Y57" s="30">
        <f t="shared" si="16"/>
        <v>424211860.88774997</v>
      </c>
      <c r="Z57" s="30">
        <f t="shared" si="17"/>
        <v>457300386.0369945</v>
      </c>
      <c r="AA57" s="31">
        <f t="shared" si="18"/>
        <v>1280770468.9367445</v>
      </c>
      <c r="AB57" s="29">
        <f t="shared" si="19"/>
        <v>399258222.01199996</v>
      </c>
      <c r="AC57" s="30">
        <f t="shared" si="20"/>
        <v>424211860.88774997</v>
      </c>
      <c r="AD57" s="30">
        <f t="shared" si="21"/>
        <v>457300386.0369945</v>
      </c>
      <c r="AE57" s="31">
        <f t="shared" si="22"/>
        <v>1280770468.9367445</v>
      </c>
      <c r="AF57" s="29">
        <f t="shared" si="23"/>
        <v>399258222.01199996</v>
      </c>
      <c r="AG57" s="30">
        <f t="shared" si="24"/>
        <v>424211860.88774997</v>
      </c>
      <c r="AH57" s="30">
        <f t="shared" si="25"/>
        <v>457300386.0369945</v>
      </c>
      <c r="AI57" s="31">
        <f t="shared" si="26"/>
        <v>1280770468.9367445</v>
      </c>
      <c r="AJ57" s="29">
        <f t="shared" si="27"/>
        <v>399258222.01199996</v>
      </c>
      <c r="AK57" s="30">
        <f t="shared" si="28"/>
        <v>424211860.88774997</v>
      </c>
      <c r="AL57" s="30">
        <f t="shared" si="29"/>
        <v>457300386.0369945</v>
      </c>
      <c r="AM57" s="31">
        <f t="shared" si="30"/>
        <v>1280770468.9367445</v>
      </c>
      <c r="AN57" s="29">
        <f t="shared" si="31"/>
        <v>399258222.01199996</v>
      </c>
      <c r="AO57" s="30">
        <f t="shared" si="32"/>
        <v>424211860.88774997</v>
      </c>
      <c r="AP57" s="30">
        <f t="shared" si="33"/>
        <v>457300386.0369945</v>
      </c>
      <c r="AQ57" s="31">
        <f t="shared" si="34"/>
        <v>1280770468.9367445</v>
      </c>
      <c r="AR57" s="29">
        <f t="shared" si="35"/>
        <v>399258222.01199996</v>
      </c>
      <c r="AS57" s="30">
        <f t="shared" si="36"/>
        <v>424211860.88774997</v>
      </c>
      <c r="AT57" s="30">
        <f t="shared" si="37"/>
        <v>457300386.0369945</v>
      </c>
      <c r="AU57" s="31">
        <f t="shared" si="38"/>
        <v>1280770468.9367445</v>
      </c>
      <c r="AV57" s="29">
        <f t="shared" si="39"/>
        <v>399258222.01199996</v>
      </c>
      <c r="AW57" s="30">
        <f t="shared" si="40"/>
        <v>424211860.88774997</v>
      </c>
      <c r="AX57" s="30">
        <f t="shared" si="41"/>
        <v>457300386.0369945</v>
      </c>
      <c r="AY57" s="31">
        <f t="shared" si="42"/>
        <v>1280770468.9367445</v>
      </c>
      <c r="AZ57" s="29">
        <f t="shared" si="43"/>
        <v>399258222.01199996</v>
      </c>
      <c r="BA57" s="30">
        <f t="shared" si="44"/>
        <v>424211860.88774997</v>
      </c>
      <c r="BB57" s="30">
        <f t="shared" si="45"/>
        <v>457300386.0369945</v>
      </c>
      <c r="BC57" s="31">
        <f t="shared" si="46"/>
        <v>1280770468.9367445</v>
      </c>
      <c r="BD57" s="29">
        <f t="shared" si="47"/>
        <v>399258222.01199996</v>
      </c>
      <c r="BE57" s="30">
        <f t="shared" si="48"/>
        <v>424211860.88774997</v>
      </c>
      <c r="BF57" s="30">
        <f t="shared" si="49"/>
        <v>1143250965.0924864</v>
      </c>
      <c r="BG57" s="31">
        <f t="shared" si="50"/>
        <v>1966721047.9922364</v>
      </c>
      <c r="BH57" s="31">
        <f t="shared" si="54"/>
        <v>16055196206.296427</v>
      </c>
      <c r="BI57" s="23">
        <f t="shared" si="51"/>
        <v>1337933017.1913688</v>
      </c>
    </row>
    <row r="58" spans="2:61" ht="12.75">
      <c r="B58" s="1">
        <v>56</v>
      </c>
      <c r="C58" s="56" t="s">
        <v>55</v>
      </c>
      <c r="D58" s="46"/>
      <c r="E58" s="3"/>
      <c r="F58" s="8">
        <v>1714</v>
      </c>
      <c r="G58" s="9">
        <v>2793445280</v>
      </c>
      <c r="H58" s="9">
        <v>2896207512</v>
      </c>
      <c r="I58" s="12">
        <v>2896207512</v>
      </c>
      <c r="J58" s="21">
        <f t="shared" si="52"/>
        <v>3061001719.4328</v>
      </c>
      <c r="K58" s="21">
        <f t="shared" si="53"/>
        <v>3061001719.4328</v>
      </c>
      <c r="L58" s="29">
        <f t="shared" si="3"/>
        <v>244880137.554624</v>
      </c>
      <c r="M58" s="30">
        <f t="shared" si="4"/>
        <v>260185146.151788</v>
      </c>
      <c r="N58" s="30">
        <f t="shared" si="5"/>
        <v>254981443.22875223</v>
      </c>
      <c r="O58" s="31">
        <f t="shared" si="6"/>
        <v>760046726.9351642</v>
      </c>
      <c r="P58" s="29">
        <f t="shared" si="7"/>
        <v>244880137.554624</v>
      </c>
      <c r="Q58" s="30">
        <f t="shared" si="8"/>
        <v>260185146.151788</v>
      </c>
      <c r="R58" s="30">
        <f t="shared" si="9"/>
        <v>254981443.22875223</v>
      </c>
      <c r="S58" s="31">
        <f t="shared" si="10"/>
        <v>760046726.9351642</v>
      </c>
      <c r="T58" s="29">
        <f t="shared" si="11"/>
        <v>244880137.554624</v>
      </c>
      <c r="U58" s="30">
        <f t="shared" si="12"/>
        <v>260185146.151788</v>
      </c>
      <c r="V58" s="30">
        <f t="shared" si="13"/>
        <v>254981443.22875223</v>
      </c>
      <c r="W58" s="31">
        <f t="shared" si="14"/>
        <v>760046726.9351642</v>
      </c>
      <c r="X58" s="29">
        <f t="shared" si="15"/>
        <v>244880137.554624</v>
      </c>
      <c r="Y58" s="30">
        <f t="shared" si="16"/>
        <v>260185146.151788</v>
      </c>
      <c r="Z58" s="30">
        <f t="shared" si="17"/>
        <v>254981443.22875223</v>
      </c>
      <c r="AA58" s="31">
        <f t="shared" si="18"/>
        <v>760046726.9351642</v>
      </c>
      <c r="AB58" s="29">
        <f t="shared" si="19"/>
        <v>244880137.554624</v>
      </c>
      <c r="AC58" s="30">
        <f t="shared" si="20"/>
        <v>260185146.151788</v>
      </c>
      <c r="AD58" s="30">
        <f t="shared" si="21"/>
        <v>254981443.22875223</v>
      </c>
      <c r="AE58" s="31">
        <f t="shared" si="22"/>
        <v>760046726.9351642</v>
      </c>
      <c r="AF58" s="29">
        <f t="shared" si="23"/>
        <v>244880137.554624</v>
      </c>
      <c r="AG58" s="30">
        <f t="shared" si="24"/>
        <v>260185146.151788</v>
      </c>
      <c r="AH58" s="30">
        <f t="shared" si="25"/>
        <v>254981443.22875223</v>
      </c>
      <c r="AI58" s="31">
        <f t="shared" si="26"/>
        <v>760046726.9351642</v>
      </c>
      <c r="AJ58" s="29">
        <f t="shared" si="27"/>
        <v>244880137.554624</v>
      </c>
      <c r="AK58" s="30">
        <f t="shared" si="28"/>
        <v>260185146.151788</v>
      </c>
      <c r="AL58" s="30">
        <f t="shared" si="29"/>
        <v>254981443.22875223</v>
      </c>
      <c r="AM58" s="31">
        <f t="shared" si="30"/>
        <v>760046726.9351642</v>
      </c>
      <c r="AN58" s="29">
        <f t="shared" si="31"/>
        <v>244880137.554624</v>
      </c>
      <c r="AO58" s="30">
        <f t="shared" si="32"/>
        <v>260185146.151788</v>
      </c>
      <c r="AP58" s="30">
        <f t="shared" si="33"/>
        <v>254981443.22875223</v>
      </c>
      <c r="AQ58" s="31">
        <f t="shared" si="34"/>
        <v>760046726.9351642</v>
      </c>
      <c r="AR58" s="29">
        <f t="shared" si="35"/>
        <v>244880137.554624</v>
      </c>
      <c r="AS58" s="30">
        <f t="shared" si="36"/>
        <v>260185146.151788</v>
      </c>
      <c r="AT58" s="30">
        <f t="shared" si="37"/>
        <v>254981443.22875223</v>
      </c>
      <c r="AU58" s="31">
        <f t="shared" si="38"/>
        <v>760046726.9351642</v>
      </c>
      <c r="AV58" s="29">
        <f t="shared" si="39"/>
        <v>244880137.554624</v>
      </c>
      <c r="AW58" s="30">
        <f t="shared" si="40"/>
        <v>260185146.151788</v>
      </c>
      <c r="AX58" s="30">
        <f t="shared" si="41"/>
        <v>254981443.22875223</v>
      </c>
      <c r="AY58" s="31">
        <f t="shared" si="42"/>
        <v>760046726.9351642</v>
      </c>
      <c r="AZ58" s="29">
        <f t="shared" si="43"/>
        <v>244880137.554624</v>
      </c>
      <c r="BA58" s="30">
        <f t="shared" si="44"/>
        <v>260185146.151788</v>
      </c>
      <c r="BB58" s="30">
        <f t="shared" si="45"/>
        <v>254981443.22875223</v>
      </c>
      <c r="BC58" s="31">
        <f t="shared" si="46"/>
        <v>760046726.9351642</v>
      </c>
      <c r="BD58" s="29">
        <f t="shared" si="47"/>
        <v>244880137.554624</v>
      </c>
      <c r="BE58" s="30">
        <f t="shared" si="48"/>
        <v>260185146.151788</v>
      </c>
      <c r="BF58" s="30">
        <f t="shared" si="49"/>
        <v>637453608.0718806</v>
      </c>
      <c r="BG58" s="31">
        <f t="shared" si="50"/>
        <v>1142518891.7782927</v>
      </c>
      <c r="BH58" s="31">
        <f t="shared" si="54"/>
        <v>9503032888.0651</v>
      </c>
      <c r="BI58" s="23">
        <f t="shared" si="51"/>
        <v>791919407.3387583</v>
      </c>
    </row>
    <row r="59" spans="2:61" ht="12.75">
      <c r="B59" s="1">
        <v>57</v>
      </c>
      <c r="C59" s="57" t="s">
        <v>56</v>
      </c>
      <c r="D59" s="49"/>
      <c r="E59" s="3"/>
      <c r="F59" s="8">
        <v>3637</v>
      </c>
      <c r="G59" s="9">
        <v>4668077352</v>
      </c>
      <c r="H59" s="9">
        <v>5029536075</v>
      </c>
      <c r="I59" s="12">
        <v>5029536075</v>
      </c>
      <c r="J59" s="21">
        <f t="shared" si="52"/>
        <v>5315716677.6675</v>
      </c>
      <c r="K59" s="21">
        <f t="shared" si="53"/>
        <v>5315716677.6675</v>
      </c>
      <c r="L59" s="29">
        <f t="shared" si="3"/>
        <v>425257334.21339995</v>
      </c>
      <c r="M59" s="30">
        <f t="shared" si="4"/>
        <v>451835917.6017375</v>
      </c>
      <c r="N59" s="30">
        <f t="shared" si="5"/>
        <v>442799199.2497027</v>
      </c>
      <c r="O59" s="31">
        <f t="shared" si="6"/>
        <v>1319892451.06484</v>
      </c>
      <c r="P59" s="29">
        <f t="shared" si="7"/>
        <v>425257334.21339995</v>
      </c>
      <c r="Q59" s="30">
        <f t="shared" si="8"/>
        <v>451835917.6017375</v>
      </c>
      <c r="R59" s="30">
        <f t="shared" si="9"/>
        <v>442799199.2497027</v>
      </c>
      <c r="S59" s="31">
        <f t="shared" si="10"/>
        <v>1319892451.06484</v>
      </c>
      <c r="T59" s="29">
        <f t="shared" si="11"/>
        <v>425257334.21339995</v>
      </c>
      <c r="U59" s="30">
        <f t="shared" si="12"/>
        <v>451835917.6017375</v>
      </c>
      <c r="V59" s="30">
        <f t="shared" si="13"/>
        <v>442799199.2497027</v>
      </c>
      <c r="W59" s="31">
        <f t="shared" si="14"/>
        <v>1319892451.06484</v>
      </c>
      <c r="X59" s="29">
        <f t="shared" si="15"/>
        <v>425257334.21339995</v>
      </c>
      <c r="Y59" s="30">
        <f t="shared" si="16"/>
        <v>451835917.6017375</v>
      </c>
      <c r="Z59" s="30">
        <f t="shared" si="17"/>
        <v>442799199.2497027</v>
      </c>
      <c r="AA59" s="31">
        <f t="shared" si="18"/>
        <v>1319892451.06484</v>
      </c>
      <c r="AB59" s="29">
        <f t="shared" si="19"/>
        <v>425257334.21339995</v>
      </c>
      <c r="AC59" s="30">
        <f t="shared" si="20"/>
        <v>451835917.6017375</v>
      </c>
      <c r="AD59" s="30">
        <f t="shared" si="21"/>
        <v>442799199.2497027</v>
      </c>
      <c r="AE59" s="31">
        <f t="shared" si="22"/>
        <v>1319892451.06484</v>
      </c>
      <c r="AF59" s="29">
        <f t="shared" si="23"/>
        <v>425257334.21339995</v>
      </c>
      <c r="AG59" s="30">
        <f t="shared" si="24"/>
        <v>451835917.6017375</v>
      </c>
      <c r="AH59" s="30">
        <f t="shared" si="25"/>
        <v>442799199.2497027</v>
      </c>
      <c r="AI59" s="31">
        <f t="shared" si="26"/>
        <v>1319892451.06484</v>
      </c>
      <c r="AJ59" s="29">
        <f t="shared" si="27"/>
        <v>425257334.21339995</v>
      </c>
      <c r="AK59" s="30">
        <f t="shared" si="28"/>
        <v>451835917.6017375</v>
      </c>
      <c r="AL59" s="30">
        <f t="shared" si="29"/>
        <v>442799199.2497027</v>
      </c>
      <c r="AM59" s="31">
        <f t="shared" si="30"/>
        <v>1319892451.06484</v>
      </c>
      <c r="AN59" s="29">
        <f t="shared" si="31"/>
        <v>425257334.21339995</v>
      </c>
      <c r="AO59" s="30">
        <f t="shared" si="32"/>
        <v>451835917.6017375</v>
      </c>
      <c r="AP59" s="30">
        <f t="shared" si="33"/>
        <v>442799199.2497027</v>
      </c>
      <c r="AQ59" s="31">
        <f t="shared" si="34"/>
        <v>1319892451.06484</v>
      </c>
      <c r="AR59" s="29">
        <f t="shared" si="35"/>
        <v>425257334.21339995</v>
      </c>
      <c r="AS59" s="30">
        <f t="shared" si="36"/>
        <v>451835917.6017375</v>
      </c>
      <c r="AT59" s="30">
        <f t="shared" si="37"/>
        <v>442799199.2497027</v>
      </c>
      <c r="AU59" s="31">
        <f t="shared" si="38"/>
        <v>1319892451.06484</v>
      </c>
      <c r="AV59" s="29">
        <f t="shared" si="39"/>
        <v>425257334.21339995</v>
      </c>
      <c r="AW59" s="30">
        <f t="shared" si="40"/>
        <v>451835917.6017375</v>
      </c>
      <c r="AX59" s="30">
        <f t="shared" si="41"/>
        <v>442799199.2497027</v>
      </c>
      <c r="AY59" s="31">
        <f t="shared" si="42"/>
        <v>1319892451.06484</v>
      </c>
      <c r="AZ59" s="29">
        <f t="shared" si="43"/>
        <v>425257334.21339995</v>
      </c>
      <c r="BA59" s="30">
        <f t="shared" si="44"/>
        <v>451835917.6017375</v>
      </c>
      <c r="BB59" s="30">
        <f t="shared" si="45"/>
        <v>442799199.2497027</v>
      </c>
      <c r="BC59" s="31">
        <f t="shared" si="46"/>
        <v>1319892451.06484</v>
      </c>
      <c r="BD59" s="29">
        <f t="shared" si="47"/>
        <v>425257334.21339995</v>
      </c>
      <c r="BE59" s="30">
        <f t="shared" si="48"/>
        <v>451835917.6017375</v>
      </c>
      <c r="BF59" s="30">
        <f t="shared" si="49"/>
        <v>1106997998.1242566</v>
      </c>
      <c r="BG59" s="31">
        <f t="shared" si="50"/>
        <v>1984091249.939394</v>
      </c>
      <c r="BH59" s="31">
        <f t="shared" si="54"/>
        <v>16502908211.652637</v>
      </c>
      <c r="BI59" s="23">
        <f t="shared" si="51"/>
        <v>1375242350.9710531</v>
      </c>
    </row>
    <row r="60" spans="2:61" ht="12.75">
      <c r="B60" s="1">
        <v>58</v>
      </c>
      <c r="C60" s="57" t="s">
        <v>57</v>
      </c>
      <c r="D60" s="49"/>
      <c r="E60" s="3"/>
      <c r="F60" s="8">
        <v>2223</v>
      </c>
      <c r="G60" s="9">
        <v>3201864517</v>
      </c>
      <c r="H60" s="9">
        <v>3294082261</v>
      </c>
      <c r="I60" s="12">
        <v>3325806544</v>
      </c>
      <c r="J60" s="21">
        <f t="shared" si="52"/>
        <v>3481515541.6509</v>
      </c>
      <c r="K60" s="21">
        <f t="shared" si="53"/>
        <v>3515044936.3536</v>
      </c>
      <c r="L60" s="29">
        <f t="shared" si="3"/>
        <v>278521243.332072</v>
      </c>
      <c r="M60" s="30">
        <f t="shared" si="4"/>
        <v>295928821.04032654</v>
      </c>
      <c r="N60" s="30">
        <f t="shared" si="5"/>
        <v>292803243.1982549</v>
      </c>
      <c r="O60" s="31">
        <f t="shared" si="6"/>
        <v>867253307.5706534</v>
      </c>
      <c r="P60" s="29">
        <f t="shared" si="7"/>
        <v>278521243.332072</v>
      </c>
      <c r="Q60" s="30">
        <f t="shared" si="8"/>
        <v>295928821.04032654</v>
      </c>
      <c r="R60" s="30">
        <f t="shared" si="9"/>
        <v>292803243.1982549</v>
      </c>
      <c r="S60" s="31">
        <f t="shared" si="10"/>
        <v>867253307.5706534</v>
      </c>
      <c r="T60" s="29">
        <f t="shared" si="11"/>
        <v>278521243.332072</v>
      </c>
      <c r="U60" s="30">
        <f t="shared" si="12"/>
        <v>295928821.04032654</v>
      </c>
      <c r="V60" s="30">
        <f t="shared" si="13"/>
        <v>292803243.1982549</v>
      </c>
      <c r="W60" s="31">
        <f t="shared" si="14"/>
        <v>867253307.5706534</v>
      </c>
      <c r="X60" s="29">
        <f t="shared" si="15"/>
        <v>278521243.332072</v>
      </c>
      <c r="Y60" s="30">
        <f t="shared" si="16"/>
        <v>295928821.04032654</v>
      </c>
      <c r="Z60" s="30">
        <f t="shared" si="17"/>
        <v>292803243.1982549</v>
      </c>
      <c r="AA60" s="31">
        <f t="shared" si="18"/>
        <v>867253307.5706534</v>
      </c>
      <c r="AB60" s="29">
        <f t="shared" si="19"/>
        <v>278521243.332072</v>
      </c>
      <c r="AC60" s="30">
        <f t="shared" si="20"/>
        <v>295928821.04032654</v>
      </c>
      <c r="AD60" s="30">
        <f t="shared" si="21"/>
        <v>292803243.1982549</v>
      </c>
      <c r="AE60" s="31">
        <f t="shared" si="22"/>
        <v>867253307.5706534</v>
      </c>
      <c r="AF60" s="29">
        <f t="shared" si="23"/>
        <v>278521243.332072</v>
      </c>
      <c r="AG60" s="30">
        <f t="shared" si="24"/>
        <v>295928821.04032654</v>
      </c>
      <c r="AH60" s="30">
        <f t="shared" si="25"/>
        <v>292803243.1982549</v>
      </c>
      <c r="AI60" s="31">
        <f t="shared" si="26"/>
        <v>867253307.5706534</v>
      </c>
      <c r="AJ60" s="29">
        <f t="shared" si="27"/>
        <v>278521243.332072</v>
      </c>
      <c r="AK60" s="30">
        <f t="shared" si="28"/>
        <v>295928821.04032654</v>
      </c>
      <c r="AL60" s="30">
        <f t="shared" si="29"/>
        <v>292803243.1982549</v>
      </c>
      <c r="AM60" s="31">
        <f t="shared" si="30"/>
        <v>867253307.5706534</v>
      </c>
      <c r="AN60" s="29">
        <f t="shared" si="31"/>
        <v>278521243.332072</v>
      </c>
      <c r="AO60" s="30">
        <f t="shared" si="32"/>
        <v>295928821.04032654</v>
      </c>
      <c r="AP60" s="30">
        <f t="shared" si="33"/>
        <v>292803243.1982549</v>
      </c>
      <c r="AQ60" s="31">
        <f t="shared" si="34"/>
        <v>867253307.5706534</v>
      </c>
      <c r="AR60" s="29">
        <f t="shared" si="35"/>
        <v>278521243.332072</v>
      </c>
      <c r="AS60" s="30">
        <f t="shared" si="36"/>
        <v>295928821.04032654</v>
      </c>
      <c r="AT60" s="30">
        <f t="shared" si="37"/>
        <v>292803243.1982549</v>
      </c>
      <c r="AU60" s="31">
        <f t="shared" si="38"/>
        <v>867253307.5706534</v>
      </c>
      <c r="AV60" s="29">
        <f t="shared" si="39"/>
        <v>278521243.332072</v>
      </c>
      <c r="AW60" s="30">
        <f t="shared" si="40"/>
        <v>295928821.04032654</v>
      </c>
      <c r="AX60" s="30">
        <f t="shared" si="41"/>
        <v>292803243.1982549</v>
      </c>
      <c r="AY60" s="31">
        <f t="shared" si="42"/>
        <v>867253307.5706534</v>
      </c>
      <c r="AZ60" s="29">
        <f t="shared" si="43"/>
        <v>278521243.332072</v>
      </c>
      <c r="BA60" s="30">
        <f t="shared" si="44"/>
        <v>295928821.04032654</v>
      </c>
      <c r="BB60" s="30">
        <f t="shared" si="45"/>
        <v>292803243.1982549</v>
      </c>
      <c r="BC60" s="31">
        <f t="shared" si="46"/>
        <v>867253307.5706534</v>
      </c>
      <c r="BD60" s="29">
        <f t="shared" si="47"/>
        <v>278521243.332072</v>
      </c>
      <c r="BE60" s="30">
        <f t="shared" si="48"/>
        <v>295928821.04032654</v>
      </c>
      <c r="BF60" s="30">
        <f t="shared" si="49"/>
        <v>732008107.9956372</v>
      </c>
      <c r="BG60" s="31">
        <f t="shared" si="50"/>
        <v>1306458172.3680358</v>
      </c>
      <c r="BH60" s="31">
        <f t="shared" si="54"/>
        <v>10846244555.645227</v>
      </c>
      <c r="BI60" s="23">
        <f t="shared" si="51"/>
        <v>903853712.9704356</v>
      </c>
    </row>
    <row r="61" spans="2:61" ht="12.75">
      <c r="B61" s="1">
        <v>59</v>
      </c>
      <c r="C61" s="54" t="s">
        <v>58</v>
      </c>
      <c r="D61" s="44"/>
      <c r="E61" s="3"/>
      <c r="F61" s="8">
        <v>2496</v>
      </c>
      <c r="G61" s="9">
        <v>3012099576</v>
      </c>
      <c r="H61" s="9">
        <v>2996406234</v>
      </c>
      <c r="I61" s="12">
        <v>3713490841</v>
      </c>
      <c r="J61" s="21">
        <f t="shared" si="52"/>
        <v>3166901748.7146</v>
      </c>
      <c r="K61" s="21">
        <f t="shared" si="53"/>
        <v>3924788469.8529</v>
      </c>
      <c r="L61" s="29">
        <f t="shared" si="3"/>
        <v>253352139.897168</v>
      </c>
      <c r="M61" s="30">
        <f t="shared" si="4"/>
        <v>269186648.64074105</v>
      </c>
      <c r="N61" s="30">
        <f t="shared" si="5"/>
        <v>326934879.5387466</v>
      </c>
      <c r="O61" s="31">
        <f t="shared" si="6"/>
        <v>849473668.0766556</v>
      </c>
      <c r="P61" s="29">
        <f t="shared" si="7"/>
        <v>253352139.897168</v>
      </c>
      <c r="Q61" s="30">
        <f t="shared" si="8"/>
        <v>269186648.64074105</v>
      </c>
      <c r="R61" s="30">
        <f t="shared" si="9"/>
        <v>326934879.5387466</v>
      </c>
      <c r="S61" s="31">
        <f t="shared" si="10"/>
        <v>849473668.0766556</v>
      </c>
      <c r="T61" s="29">
        <f t="shared" si="11"/>
        <v>253352139.897168</v>
      </c>
      <c r="U61" s="30">
        <f t="shared" si="12"/>
        <v>269186648.64074105</v>
      </c>
      <c r="V61" s="30">
        <f t="shared" si="13"/>
        <v>326934879.5387466</v>
      </c>
      <c r="W61" s="31">
        <f t="shared" si="14"/>
        <v>849473668.0766556</v>
      </c>
      <c r="X61" s="29">
        <f t="shared" si="15"/>
        <v>253352139.897168</v>
      </c>
      <c r="Y61" s="30">
        <f t="shared" si="16"/>
        <v>269186648.64074105</v>
      </c>
      <c r="Z61" s="30">
        <f t="shared" si="17"/>
        <v>326934879.5387466</v>
      </c>
      <c r="AA61" s="31">
        <f t="shared" si="18"/>
        <v>849473668.0766556</v>
      </c>
      <c r="AB61" s="29">
        <f t="shared" si="19"/>
        <v>253352139.897168</v>
      </c>
      <c r="AC61" s="30">
        <f t="shared" si="20"/>
        <v>269186648.64074105</v>
      </c>
      <c r="AD61" s="30">
        <f t="shared" si="21"/>
        <v>326934879.5387466</v>
      </c>
      <c r="AE61" s="31">
        <f t="shared" si="22"/>
        <v>849473668.0766556</v>
      </c>
      <c r="AF61" s="29">
        <f t="shared" si="23"/>
        <v>253352139.897168</v>
      </c>
      <c r="AG61" s="30">
        <f t="shared" si="24"/>
        <v>269186648.64074105</v>
      </c>
      <c r="AH61" s="30">
        <f t="shared" si="25"/>
        <v>326934879.5387466</v>
      </c>
      <c r="AI61" s="31">
        <f t="shared" si="26"/>
        <v>849473668.0766556</v>
      </c>
      <c r="AJ61" s="29">
        <f t="shared" si="27"/>
        <v>253352139.897168</v>
      </c>
      <c r="AK61" s="30">
        <f t="shared" si="28"/>
        <v>269186648.64074105</v>
      </c>
      <c r="AL61" s="30">
        <f t="shared" si="29"/>
        <v>326934879.5387466</v>
      </c>
      <c r="AM61" s="31">
        <f t="shared" si="30"/>
        <v>849473668.0766556</v>
      </c>
      <c r="AN61" s="29">
        <f t="shared" si="31"/>
        <v>253352139.897168</v>
      </c>
      <c r="AO61" s="30">
        <f t="shared" si="32"/>
        <v>269186648.64074105</v>
      </c>
      <c r="AP61" s="30">
        <f t="shared" si="33"/>
        <v>326934879.5387466</v>
      </c>
      <c r="AQ61" s="31">
        <f t="shared" si="34"/>
        <v>849473668.0766556</v>
      </c>
      <c r="AR61" s="29">
        <f t="shared" si="35"/>
        <v>253352139.897168</v>
      </c>
      <c r="AS61" s="30">
        <f t="shared" si="36"/>
        <v>269186648.64074105</v>
      </c>
      <c r="AT61" s="30">
        <f t="shared" si="37"/>
        <v>326934879.5387466</v>
      </c>
      <c r="AU61" s="31">
        <f t="shared" si="38"/>
        <v>849473668.0766556</v>
      </c>
      <c r="AV61" s="29">
        <f t="shared" si="39"/>
        <v>253352139.897168</v>
      </c>
      <c r="AW61" s="30">
        <f t="shared" si="40"/>
        <v>269186648.64074105</v>
      </c>
      <c r="AX61" s="30">
        <f t="shared" si="41"/>
        <v>326934879.5387466</v>
      </c>
      <c r="AY61" s="31">
        <f t="shared" si="42"/>
        <v>849473668.0766556</v>
      </c>
      <c r="AZ61" s="29">
        <f t="shared" si="43"/>
        <v>253352139.897168</v>
      </c>
      <c r="BA61" s="30">
        <f t="shared" si="44"/>
        <v>269186648.64074105</v>
      </c>
      <c r="BB61" s="30">
        <f t="shared" si="45"/>
        <v>326934879.5387466</v>
      </c>
      <c r="BC61" s="31">
        <f t="shared" si="46"/>
        <v>849473668.0766556</v>
      </c>
      <c r="BD61" s="29">
        <f t="shared" si="47"/>
        <v>253352139.897168</v>
      </c>
      <c r="BE61" s="30">
        <f t="shared" si="48"/>
        <v>269186648.64074105</v>
      </c>
      <c r="BF61" s="30">
        <f t="shared" si="49"/>
        <v>817337198.8468665</v>
      </c>
      <c r="BG61" s="31">
        <f t="shared" si="50"/>
        <v>1339875987.3847756</v>
      </c>
      <c r="BH61" s="31">
        <f t="shared" si="54"/>
        <v>10684086336.227987</v>
      </c>
      <c r="BI61" s="23">
        <f t="shared" si="51"/>
        <v>890340528.018999</v>
      </c>
    </row>
    <row r="62" spans="2:61" ht="12.75">
      <c r="B62" s="1">
        <v>60</v>
      </c>
      <c r="C62" s="56" t="s">
        <v>59</v>
      </c>
      <c r="D62" s="46"/>
      <c r="E62" s="3"/>
      <c r="F62" s="8">
        <v>757</v>
      </c>
      <c r="G62" s="9">
        <v>1120945561</v>
      </c>
      <c r="H62" s="9">
        <v>1164201334</v>
      </c>
      <c r="I62" s="12">
        <v>1177542279</v>
      </c>
      <c r="J62" s="21">
        <f t="shared" si="52"/>
        <v>1230444389.9046</v>
      </c>
      <c r="K62" s="21">
        <f t="shared" si="53"/>
        <v>1244544434.6750998</v>
      </c>
      <c r="L62" s="29">
        <f t="shared" si="3"/>
        <v>98435551.192368</v>
      </c>
      <c r="M62" s="30">
        <f t="shared" si="4"/>
        <v>104587773.141891</v>
      </c>
      <c r="N62" s="30">
        <f t="shared" si="5"/>
        <v>103670551.40843582</v>
      </c>
      <c r="O62" s="31">
        <f t="shared" si="6"/>
        <v>306693875.74269485</v>
      </c>
      <c r="P62" s="29">
        <f t="shared" si="7"/>
        <v>98435551.192368</v>
      </c>
      <c r="Q62" s="30">
        <f t="shared" si="8"/>
        <v>104587773.141891</v>
      </c>
      <c r="R62" s="30">
        <f t="shared" si="9"/>
        <v>103670551.40843582</v>
      </c>
      <c r="S62" s="31">
        <f t="shared" si="10"/>
        <v>306693875.74269485</v>
      </c>
      <c r="T62" s="29">
        <f t="shared" si="11"/>
        <v>98435551.192368</v>
      </c>
      <c r="U62" s="30">
        <f t="shared" si="12"/>
        <v>104587773.141891</v>
      </c>
      <c r="V62" s="30">
        <f t="shared" si="13"/>
        <v>103670551.40843582</v>
      </c>
      <c r="W62" s="31">
        <f t="shared" si="14"/>
        <v>306693875.74269485</v>
      </c>
      <c r="X62" s="29">
        <f t="shared" si="15"/>
        <v>98435551.192368</v>
      </c>
      <c r="Y62" s="30">
        <f t="shared" si="16"/>
        <v>104587773.141891</v>
      </c>
      <c r="Z62" s="30">
        <f t="shared" si="17"/>
        <v>103670551.40843582</v>
      </c>
      <c r="AA62" s="31">
        <f t="shared" si="18"/>
        <v>306693875.74269485</v>
      </c>
      <c r="AB62" s="29">
        <f t="shared" si="19"/>
        <v>98435551.192368</v>
      </c>
      <c r="AC62" s="30">
        <f t="shared" si="20"/>
        <v>104587773.141891</v>
      </c>
      <c r="AD62" s="30">
        <f t="shared" si="21"/>
        <v>103670551.40843582</v>
      </c>
      <c r="AE62" s="31">
        <f t="shared" si="22"/>
        <v>306693875.74269485</v>
      </c>
      <c r="AF62" s="29">
        <f t="shared" si="23"/>
        <v>98435551.192368</v>
      </c>
      <c r="AG62" s="30">
        <f t="shared" si="24"/>
        <v>104587773.141891</v>
      </c>
      <c r="AH62" s="30">
        <f t="shared" si="25"/>
        <v>103670551.40843582</v>
      </c>
      <c r="AI62" s="31">
        <f t="shared" si="26"/>
        <v>306693875.74269485</v>
      </c>
      <c r="AJ62" s="29">
        <f t="shared" si="27"/>
        <v>98435551.192368</v>
      </c>
      <c r="AK62" s="30">
        <f t="shared" si="28"/>
        <v>104587773.141891</v>
      </c>
      <c r="AL62" s="30">
        <f t="shared" si="29"/>
        <v>103670551.40843582</v>
      </c>
      <c r="AM62" s="31">
        <f t="shared" si="30"/>
        <v>306693875.74269485</v>
      </c>
      <c r="AN62" s="29">
        <f t="shared" si="31"/>
        <v>98435551.192368</v>
      </c>
      <c r="AO62" s="30">
        <f t="shared" si="32"/>
        <v>104587773.141891</v>
      </c>
      <c r="AP62" s="30">
        <f t="shared" si="33"/>
        <v>103670551.40843582</v>
      </c>
      <c r="AQ62" s="31">
        <f t="shared" si="34"/>
        <v>306693875.74269485</v>
      </c>
      <c r="AR62" s="29">
        <f t="shared" si="35"/>
        <v>98435551.192368</v>
      </c>
      <c r="AS62" s="30">
        <f t="shared" si="36"/>
        <v>104587773.141891</v>
      </c>
      <c r="AT62" s="30">
        <f t="shared" si="37"/>
        <v>103670551.40843582</v>
      </c>
      <c r="AU62" s="31">
        <f t="shared" si="38"/>
        <v>306693875.74269485</v>
      </c>
      <c r="AV62" s="29">
        <f t="shared" si="39"/>
        <v>98435551.192368</v>
      </c>
      <c r="AW62" s="30">
        <f t="shared" si="40"/>
        <v>104587773.141891</v>
      </c>
      <c r="AX62" s="30">
        <f t="shared" si="41"/>
        <v>103670551.40843582</v>
      </c>
      <c r="AY62" s="31">
        <f t="shared" si="42"/>
        <v>306693875.74269485</v>
      </c>
      <c r="AZ62" s="29">
        <f t="shared" si="43"/>
        <v>98435551.192368</v>
      </c>
      <c r="BA62" s="30">
        <f t="shared" si="44"/>
        <v>104587773.141891</v>
      </c>
      <c r="BB62" s="30">
        <f t="shared" si="45"/>
        <v>103670551.40843582</v>
      </c>
      <c r="BC62" s="31">
        <f t="shared" si="46"/>
        <v>306693875.74269485</v>
      </c>
      <c r="BD62" s="29">
        <f t="shared" si="47"/>
        <v>98435551.192368</v>
      </c>
      <c r="BE62" s="30">
        <f t="shared" si="48"/>
        <v>104587773.141891</v>
      </c>
      <c r="BF62" s="30">
        <f t="shared" si="49"/>
        <v>259176378.52108955</v>
      </c>
      <c r="BG62" s="31">
        <f t="shared" si="50"/>
        <v>462199702.8553486</v>
      </c>
      <c r="BH62" s="31">
        <f t="shared" si="54"/>
        <v>3835832336.024992</v>
      </c>
      <c r="BI62" s="23">
        <f t="shared" si="51"/>
        <v>319652694.66874933</v>
      </c>
    </row>
    <row r="63" spans="2:61" ht="12.75">
      <c r="B63" s="1">
        <v>61</v>
      </c>
      <c r="C63" s="57" t="s">
        <v>60</v>
      </c>
      <c r="D63" s="49"/>
      <c r="E63" s="3"/>
      <c r="F63" s="8">
        <v>500</v>
      </c>
      <c r="G63" s="9">
        <v>706674526</v>
      </c>
      <c r="H63" s="9">
        <v>769663473</v>
      </c>
      <c r="I63" s="12">
        <v>769663473</v>
      </c>
      <c r="J63" s="21">
        <f t="shared" si="52"/>
        <v>813457324.6136999</v>
      </c>
      <c r="K63" s="21">
        <f t="shared" si="53"/>
        <v>813457324.6136999</v>
      </c>
      <c r="L63" s="29">
        <f t="shared" si="3"/>
        <v>65076585.969096</v>
      </c>
      <c r="M63" s="30">
        <f t="shared" si="4"/>
        <v>69143872.5921645</v>
      </c>
      <c r="N63" s="30">
        <f t="shared" si="5"/>
        <v>67760995.1403212</v>
      </c>
      <c r="O63" s="31">
        <f t="shared" si="6"/>
        <v>201981453.7015817</v>
      </c>
      <c r="P63" s="29">
        <f t="shared" si="7"/>
        <v>65076585.969096</v>
      </c>
      <c r="Q63" s="30">
        <f t="shared" si="8"/>
        <v>69143872.5921645</v>
      </c>
      <c r="R63" s="30">
        <f t="shared" si="9"/>
        <v>67760995.1403212</v>
      </c>
      <c r="S63" s="31">
        <f t="shared" si="10"/>
        <v>201981453.7015817</v>
      </c>
      <c r="T63" s="29">
        <f t="shared" si="11"/>
        <v>65076585.969096</v>
      </c>
      <c r="U63" s="30">
        <f t="shared" si="12"/>
        <v>69143872.5921645</v>
      </c>
      <c r="V63" s="30">
        <f t="shared" si="13"/>
        <v>67760995.1403212</v>
      </c>
      <c r="W63" s="31">
        <f t="shared" si="14"/>
        <v>201981453.7015817</v>
      </c>
      <c r="X63" s="29">
        <f t="shared" si="15"/>
        <v>65076585.969096</v>
      </c>
      <c r="Y63" s="30">
        <f t="shared" si="16"/>
        <v>69143872.5921645</v>
      </c>
      <c r="Z63" s="30">
        <f t="shared" si="17"/>
        <v>67760995.1403212</v>
      </c>
      <c r="AA63" s="31">
        <f t="shared" si="18"/>
        <v>201981453.7015817</v>
      </c>
      <c r="AB63" s="29">
        <f t="shared" si="19"/>
        <v>65076585.969096</v>
      </c>
      <c r="AC63" s="30">
        <f t="shared" si="20"/>
        <v>69143872.5921645</v>
      </c>
      <c r="AD63" s="30">
        <f t="shared" si="21"/>
        <v>67760995.1403212</v>
      </c>
      <c r="AE63" s="31">
        <f t="shared" si="22"/>
        <v>201981453.7015817</v>
      </c>
      <c r="AF63" s="29">
        <f t="shared" si="23"/>
        <v>65076585.969096</v>
      </c>
      <c r="AG63" s="30">
        <f t="shared" si="24"/>
        <v>69143872.5921645</v>
      </c>
      <c r="AH63" s="30">
        <f t="shared" si="25"/>
        <v>67760995.1403212</v>
      </c>
      <c r="AI63" s="31">
        <f t="shared" si="26"/>
        <v>201981453.7015817</v>
      </c>
      <c r="AJ63" s="29">
        <f t="shared" si="27"/>
        <v>65076585.969096</v>
      </c>
      <c r="AK63" s="30">
        <f t="shared" si="28"/>
        <v>69143872.5921645</v>
      </c>
      <c r="AL63" s="30">
        <f t="shared" si="29"/>
        <v>67760995.1403212</v>
      </c>
      <c r="AM63" s="31">
        <f t="shared" si="30"/>
        <v>201981453.7015817</v>
      </c>
      <c r="AN63" s="29">
        <f t="shared" si="31"/>
        <v>65076585.969096</v>
      </c>
      <c r="AO63" s="30">
        <f t="shared" si="32"/>
        <v>69143872.5921645</v>
      </c>
      <c r="AP63" s="30">
        <f t="shared" si="33"/>
        <v>67760995.1403212</v>
      </c>
      <c r="AQ63" s="31">
        <f t="shared" si="34"/>
        <v>201981453.7015817</v>
      </c>
      <c r="AR63" s="29">
        <f t="shared" si="35"/>
        <v>65076585.969096</v>
      </c>
      <c r="AS63" s="30">
        <f t="shared" si="36"/>
        <v>69143872.5921645</v>
      </c>
      <c r="AT63" s="30">
        <f t="shared" si="37"/>
        <v>67760995.1403212</v>
      </c>
      <c r="AU63" s="31">
        <f t="shared" si="38"/>
        <v>201981453.7015817</v>
      </c>
      <c r="AV63" s="29">
        <f t="shared" si="39"/>
        <v>65076585.969096</v>
      </c>
      <c r="AW63" s="30">
        <f t="shared" si="40"/>
        <v>69143872.5921645</v>
      </c>
      <c r="AX63" s="30">
        <f t="shared" si="41"/>
        <v>67760995.1403212</v>
      </c>
      <c r="AY63" s="31">
        <f t="shared" si="42"/>
        <v>201981453.7015817</v>
      </c>
      <c r="AZ63" s="29">
        <f t="shared" si="43"/>
        <v>65076585.969096</v>
      </c>
      <c r="BA63" s="30">
        <f t="shared" si="44"/>
        <v>69143872.5921645</v>
      </c>
      <c r="BB63" s="30">
        <f t="shared" si="45"/>
        <v>67760995.1403212</v>
      </c>
      <c r="BC63" s="31">
        <f t="shared" si="46"/>
        <v>201981453.7015817</v>
      </c>
      <c r="BD63" s="29">
        <f t="shared" si="47"/>
        <v>65076585.969096</v>
      </c>
      <c r="BE63" s="30">
        <f t="shared" si="48"/>
        <v>69143872.5921645</v>
      </c>
      <c r="BF63" s="30">
        <f t="shared" si="49"/>
        <v>169402487.850803</v>
      </c>
      <c r="BG63" s="31">
        <f t="shared" si="50"/>
        <v>303622946.4120635</v>
      </c>
      <c r="BH63" s="31">
        <f t="shared" si="54"/>
        <v>2525418937.129462</v>
      </c>
      <c r="BI63" s="23">
        <f t="shared" si="51"/>
        <v>210451578.0941218</v>
      </c>
    </row>
    <row r="64" spans="2:61" ht="12.75">
      <c r="B64" s="24">
        <v>62</v>
      </c>
      <c r="C64" s="57" t="s">
        <v>61</v>
      </c>
      <c r="D64" s="48">
        <f>3062+236</f>
        <v>3298</v>
      </c>
      <c r="E64" s="3">
        <v>1450600</v>
      </c>
      <c r="F64" s="10"/>
      <c r="G64" s="11">
        <f>D64*E64</f>
        <v>4784078800</v>
      </c>
      <c r="H64" s="11">
        <f>G64</f>
        <v>4784078800</v>
      </c>
      <c r="I64" s="13">
        <f>H64*110%</f>
        <v>5262486680</v>
      </c>
      <c r="J64" s="21">
        <f t="shared" si="52"/>
        <v>5056292883.719999</v>
      </c>
      <c r="K64" s="21">
        <f t="shared" si="53"/>
        <v>5561922172.092</v>
      </c>
      <c r="L64" s="29">
        <f t="shared" si="3"/>
        <v>404503430.69759995</v>
      </c>
      <c r="M64" s="30">
        <f t="shared" si="4"/>
        <v>429784895.1162</v>
      </c>
      <c r="N64" s="30">
        <f t="shared" si="5"/>
        <v>463308116.9352636</v>
      </c>
      <c r="O64" s="31">
        <f t="shared" si="6"/>
        <v>1297596442.7490635</v>
      </c>
      <c r="P64" s="29">
        <f t="shared" si="7"/>
        <v>404503430.69759995</v>
      </c>
      <c r="Q64" s="30">
        <f t="shared" si="8"/>
        <v>429784895.1162</v>
      </c>
      <c r="R64" s="30">
        <f t="shared" si="9"/>
        <v>463308116.9352636</v>
      </c>
      <c r="S64" s="31">
        <f t="shared" si="10"/>
        <v>1297596442.7490635</v>
      </c>
      <c r="T64" s="29">
        <f t="shared" si="11"/>
        <v>404503430.69759995</v>
      </c>
      <c r="U64" s="30">
        <f t="shared" si="12"/>
        <v>429784895.1162</v>
      </c>
      <c r="V64" s="30">
        <f t="shared" si="13"/>
        <v>463308116.9352636</v>
      </c>
      <c r="W64" s="31">
        <f t="shared" si="14"/>
        <v>1297596442.7490635</v>
      </c>
      <c r="X64" s="29">
        <f t="shared" si="15"/>
        <v>404503430.69759995</v>
      </c>
      <c r="Y64" s="30">
        <f t="shared" si="16"/>
        <v>429784895.1162</v>
      </c>
      <c r="Z64" s="30">
        <f t="shared" si="17"/>
        <v>463308116.9352636</v>
      </c>
      <c r="AA64" s="31">
        <f t="shared" si="18"/>
        <v>1297596442.7490635</v>
      </c>
      <c r="AB64" s="29">
        <f t="shared" si="19"/>
        <v>404503430.69759995</v>
      </c>
      <c r="AC64" s="30">
        <f t="shared" si="20"/>
        <v>429784895.1162</v>
      </c>
      <c r="AD64" s="30">
        <f t="shared" si="21"/>
        <v>463308116.9352636</v>
      </c>
      <c r="AE64" s="31">
        <f t="shared" si="22"/>
        <v>1297596442.7490635</v>
      </c>
      <c r="AF64" s="29">
        <f t="shared" si="23"/>
        <v>404503430.69759995</v>
      </c>
      <c r="AG64" s="30">
        <f t="shared" si="24"/>
        <v>429784895.1162</v>
      </c>
      <c r="AH64" s="30">
        <f t="shared" si="25"/>
        <v>463308116.9352636</v>
      </c>
      <c r="AI64" s="31">
        <f t="shared" si="26"/>
        <v>1297596442.7490635</v>
      </c>
      <c r="AJ64" s="29">
        <f t="shared" si="27"/>
        <v>404503430.69759995</v>
      </c>
      <c r="AK64" s="30">
        <f t="shared" si="28"/>
        <v>429784895.1162</v>
      </c>
      <c r="AL64" s="30">
        <f t="shared" si="29"/>
        <v>463308116.9352636</v>
      </c>
      <c r="AM64" s="31">
        <f t="shared" si="30"/>
        <v>1297596442.7490635</v>
      </c>
      <c r="AN64" s="29">
        <f t="shared" si="31"/>
        <v>404503430.69759995</v>
      </c>
      <c r="AO64" s="30">
        <f t="shared" si="32"/>
        <v>429784895.1162</v>
      </c>
      <c r="AP64" s="30">
        <f t="shared" si="33"/>
        <v>463308116.9352636</v>
      </c>
      <c r="AQ64" s="31">
        <f t="shared" si="34"/>
        <v>1297596442.7490635</v>
      </c>
      <c r="AR64" s="29">
        <f t="shared" si="35"/>
        <v>404503430.69759995</v>
      </c>
      <c r="AS64" s="30">
        <f t="shared" si="36"/>
        <v>429784895.1162</v>
      </c>
      <c r="AT64" s="30">
        <f t="shared" si="37"/>
        <v>463308116.9352636</v>
      </c>
      <c r="AU64" s="31">
        <f t="shared" si="38"/>
        <v>1297596442.7490635</v>
      </c>
      <c r="AV64" s="29">
        <f t="shared" si="39"/>
        <v>404503430.69759995</v>
      </c>
      <c r="AW64" s="30">
        <f t="shared" si="40"/>
        <v>429784895.1162</v>
      </c>
      <c r="AX64" s="30">
        <f t="shared" si="41"/>
        <v>463308116.9352636</v>
      </c>
      <c r="AY64" s="31">
        <f t="shared" si="42"/>
        <v>1297596442.7490635</v>
      </c>
      <c r="AZ64" s="29">
        <f t="shared" si="43"/>
        <v>404503430.69759995</v>
      </c>
      <c r="BA64" s="30">
        <f t="shared" si="44"/>
        <v>429784895.1162</v>
      </c>
      <c r="BB64" s="30">
        <f t="shared" si="45"/>
        <v>463308116.9352636</v>
      </c>
      <c r="BC64" s="31">
        <f t="shared" si="46"/>
        <v>1297596442.7490635</v>
      </c>
      <c r="BD64" s="29">
        <f t="shared" si="47"/>
        <v>404503430.69759995</v>
      </c>
      <c r="BE64" s="30">
        <f t="shared" si="48"/>
        <v>429784895.1162</v>
      </c>
      <c r="BF64" s="30">
        <f t="shared" si="49"/>
        <v>1158270292.3381588</v>
      </c>
      <c r="BG64" s="31">
        <f t="shared" si="50"/>
        <v>1992558618.1519587</v>
      </c>
      <c r="BH64" s="31">
        <f t="shared" si="54"/>
        <v>16266119488.391657</v>
      </c>
      <c r="BI64" s="23">
        <f t="shared" si="51"/>
        <v>1355509957.3659713</v>
      </c>
    </row>
    <row r="65" spans="2:61" ht="12.75">
      <c r="B65" s="1">
        <v>63</v>
      </c>
      <c r="C65" s="57" t="s">
        <v>62</v>
      </c>
      <c r="D65" s="49"/>
      <c r="E65" s="3"/>
      <c r="F65" s="8">
        <v>8662</v>
      </c>
      <c r="G65" s="9">
        <v>12287721821</v>
      </c>
      <c r="H65" s="9">
        <v>12755583064</v>
      </c>
      <c r="I65" s="12">
        <v>12957495684</v>
      </c>
      <c r="J65" s="21">
        <f t="shared" si="52"/>
        <v>13481375740.341599</v>
      </c>
      <c r="K65" s="21">
        <f t="shared" si="53"/>
        <v>13694777188.4196</v>
      </c>
      <c r="L65" s="29">
        <f t="shared" si="3"/>
        <v>1078510059.2273278</v>
      </c>
      <c r="M65" s="30">
        <f t="shared" si="4"/>
        <v>1145916937.929036</v>
      </c>
      <c r="N65" s="30">
        <f t="shared" si="5"/>
        <v>1140774939.7953527</v>
      </c>
      <c r="O65" s="31">
        <f t="shared" si="6"/>
        <v>3365201936.9517164</v>
      </c>
      <c r="P65" s="29">
        <f t="shared" si="7"/>
        <v>1078510059.2273278</v>
      </c>
      <c r="Q65" s="30">
        <f t="shared" si="8"/>
        <v>1145916937.929036</v>
      </c>
      <c r="R65" s="30">
        <f t="shared" si="9"/>
        <v>1140774939.7953527</v>
      </c>
      <c r="S65" s="31">
        <f t="shared" si="10"/>
        <v>3365201936.9517164</v>
      </c>
      <c r="T65" s="29">
        <f t="shared" si="11"/>
        <v>1078510059.2273278</v>
      </c>
      <c r="U65" s="30">
        <f t="shared" si="12"/>
        <v>1145916937.929036</v>
      </c>
      <c r="V65" s="30">
        <f t="shared" si="13"/>
        <v>1140774939.7953527</v>
      </c>
      <c r="W65" s="31">
        <f t="shared" si="14"/>
        <v>3365201936.9517164</v>
      </c>
      <c r="X65" s="29">
        <f t="shared" si="15"/>
        <v>1078510059.2273278</v>
      </c>
      <c r="Y65" s="30">
        <f t="shared" si="16"/>
        <v>1145916937.929036</v>
      </c>
      <c r="Z65" s="30">
        <f t="shared" si="17"/>
        <v>1140774939.7953527</v>
      </c>
      <c r="AA65" s="31">
        <f t="shared" si="18"/>
        <v>3365201936.9517164</v>
      </c>
      <c r="AB65" s="29">
        <f t="shared" si="19"/>
        <v>1078510059.2273278</v>
      </c>
      <c r="AC65" s="30">
        <f t="shared" si="20"/>
        <v>1145916937.929036</v>
      </c>
      <c r="AD65" s="30">
        <f t="shared" si="21"/>
        <v>1140774939.7953527</v>
      </c>
      <c r="AE65" s="31">
        <f t="shared" si="22"/>
        <v>3365201936.9517164</v>
      </c>
      <c r="AF65" s="29">
        <f t="shared" si="23"/>
        <v>1078510059.2273278</v>
      </c>
      <c r="AG65" s="30">
        <f t="shared" si="24"/>
        <v>1145916937.929036</v>
      </c>
      <c r="AH65" s="30">
        <f t="shared" si="25"/>
        <v>1140774939.7953527</v>
      </c>
      <c r="AI65" s="31">
        <f t="shared" si="26"/>
        <v>3365201936.9517164</v>
      </c>
      <c r="AJ65" s="29">
        <f t="shared" si="27"/>
        <v>1078510059.2273278</v>
      </c>
      <c r="AK65" s="30">
        <f t="shared" si="28"/>
        <v>1145916937.929036</v>
      </c>
      <c r="AL65" s="30">
        <f t="shared" si="29"/>
        <v>1140774939.7953527</v>
      </c>
      <c r="AM65" s="31">
        <f t="shared" si="30"/>
        <v>3365201936.9517164</v>
      </c>
      <c r="AN65" s="29">
        <f t="shared" si="31"/>
        <v>1078510059.2273278</v>
      </c>
      <c r="AO65" s="30">
        <f t="shared" si="32"/>
        <v>1145916937.929036</v>
      </c>
      <c r="AP65" s="30">
        <f t="shared" si="33"/>
        <v>1140774939.7953527</v>
      </c>
      <c r="AQ65" s="31">
        <f t="shared" si="34"/>
        <v>3365201936.9517164</v>
      </c>
      <c r="AR65" s="29">
        <f t="shared" si="35"/>
        <v>1078510059.2273278</v>
      </c>
      <c r="AS65" s="30">
        <f t="shared" si="36"/>
        <v>1145916937.929036</v>
      </c>
      <c r="AT65" s="30">
        <f t="shared" si="37"/>
        <v>1140774939.7953527</v>
      </c>
      <c r="AU65" s="31">
        <f t="shared" si="38"/>
        <v>3365201936.9517164</v>
      </c>
      <c r="AV65" s="29">
        <f t="shared" si="39"/>
        <v>1078510059.2273278</v>
      </c>
      <c r="AW65" s="30">
        <f t="shared" si="40"/>
        <v>1145916937.929036</v>
      </c>
      <c r="AX65" s="30">
        <f t="shared" si="41"/>
        <v>1140774939.7953527</v>
      </c>
      <c r="AY65" s="31">
        <f t="shared" si="42"/>
        <v>3365201936.9517164</v>
      </c>
      <c r="AZ65" s="29">
        <f t="shared" si="43"/>
        <v>1078510059.2273278</v>
      </c>
      <c r="BA65" s="30">
        <f t="shared" si="44"/>
        <v>1145916937.929036</v>
      </c>
      <c r="BB65" s="30">
        <f t="shared" si="45"/>
        <v>1140774939.7953527</v>
      </c>
      <c r="BC65" s="31">
        <f t="shared" si="46"/>
        <v>3365201936.9517164</v>
      </c>
      <c r="BD65" s="29">
        <f t="shared" si="47"/>
        <v>1078510059.2273278</v>
      </c>
      <c r="BE65" s="30">
        <f t="shared" si="48"/>
        <v>1145916937.929036</v>
      </c>
      <c r="BF65" s="30">
        <f t="shared" si="49"/>
        <v>2851937349.488382</v>
      </c>
      <c r="BG65" s="31">
        <f t="shared" si="50"/>
        <v>5076364346.644745</v>
      </c>
      <c r="BH65" s="31">
        <f t="shared" si="54"/>
        <v>42093585653.113625</v>
      </c>
      <c r="BI65" s="23">
        <f t="shared" si="51"/>
        <v>3507798804.4261355</v>
      </c>
    </row>
    <row r="66" spans="2:61" ht="12.75">
      <c r="B66" s="1">
        <v>64</v>
      </c>
      <c r="C66" s="54" t="s">
        <v>63</v>
      </c>
      <c r="D66" s="44"/>
      <c r="E66" s="3"/>
      <c r="F66" s="8">
        <v>1974</v>
      </c>
      <c r="G66" s="9">
        <v>2687845128</v>
      </c>
      <c r="H66" s="9">
        <v>2857896933</v>
      </c>
      <c r="I66" s="12">
        <v>2857896933</v>
      </c>
      <c r="J66" s="21">
        <f t="shared" si="52"/>
        <v>3020511268.4877</v>
      </c>
      <c r="K66" s="21">
        <f t="shared" si="53"/>
        <v>3020511268.4877</v>
      </c>
      <c r="L66" s="29">
        <f t="shared" si="3"/>
        <v>241640901.479016</v>
      </c>
      <c r="M66" s="30">
        <f t="shared" si="4"/>
        <v>256743457.82145452</v>
      </c>
      <c r="N66" s="30">
        <f t="shared" si="5"/>
        <v>251608588.6650254</v>
      </c>
      <c r="O66" s="31">
        <f t="shared" si="6"/>
        <v>749992947.965496</v>
      </c>
      <c r="P66" s="29">
        <f t="shared" si="7"/>
        <v>241640901.479016</v>
      </c>
      <c r="Q66" s="30">
        <f t="shared" si="8"/>
        <v>256743457.82145452</v>
      </c>
      <c r="R66" s="30">
        <f t="shared" si="9"/>
        <v>251608588.6650254</v>
      </c>
      <c r="S66" s="31">
        <f t="shared" si="10"/>
        <v>749992947.965496</v>
      </c>
      <c r="T66" s="29">
        <f t="shared" si="11"/>
        <v>241640901.479016</v>
      </c>
      <c r="U66" s="30">
        <f t="shared" si="12"/>
        <v>256743457.82145452</v>
      </c>
      <c r="V66" s="30">
        <f t="shared" si="13"/>
        <v>251608588.6650254</v>
      </c>
      <c r="W66" s="31">
        <f t="shared" si="14"/>
        <v>749992947.965496</v>
      </c>
      <c r="X66" s="29">
        <f t="shared" si="15"/>
        <v>241640901.479016</v>
      </c>
      <c r="Y66" s="30">
        <f t="shared" si="16"/>
        <v>256743457.82145452</v>
      </c>
      <c r="Z66" s="30">
        <f t="shared" si="17"/>
        <v>251608588.6650254</v>
      </c>
      <c r="AA66" s="31">
        <f t="shared" si="18"/>
        <v>749992947.965496</v>
      </c>
      <c r="AB66" s="29">
        <f t="shared" si="19"/>
        <v>241640901.479016</v>
      </c>
      <c r="AC66" s="30">
        <f t="shared" si="20"/>
        <v>256743457.82145452</v>
      </c>
      <c r="AD66" s="30">
        <f t="shared" si="21"/>
        <v>251608588.6650254</v>
      </c>
      <c r="AE66" s="31">
        <f t="shared" si="22"/>
        <v>749992947.965496</v>
      </c>
      <c r="AF66" s="29">
        <f t="shared" si="23"/>
        <v>241640901.479016</v>
      </c>
      <c r="AG66" s="30">
        <f t="shared" si="24"/>
        <v>256743457.82145452</v>
      </c>
      <c r="AH66" s="30">
        <f t="shared" si="25"/>
        <v>251608588.6650254</v>
      </c>
      <c r="AI66" s="31">
        <f t="shared" si="26"/>
        <v>749992947.965496</v>
      </c>
      <c r="AJ66" s="29">
        <f t="shared" si="27"/>
        <v>241640901.479016</v>
      </c>
      <c r="AK66" s="30">
        <f t="shared" si="28"/>
        <v>256743457.82145452</v>
      </c>
      <c r="AL66" s="30">
        <f t="shared" si="29"/>
        <v>251608588.6650254</v>
      </c>
      <c r="AM66" s="31">
        <f t="shared" si="30"/>
        <v>749992947.965496</v>
      </c>
      <c r="AN66" s="29">
        <f t="shared" si="31"/>
        <v>241640901.479016</v>
      </c>
      <c r="AO66" s="30">
        <f t="shared" si="32"/>
        <v>256743457.82145452</v>
      </c>
      <c r="AP66" s="30">
        <f t="shared" si="33"/>
        <v>251608588.6650254</v>
      </c>
      <c r="AQ66" s="31">
        <f t="shared" si="34"/>
        <v>749992947.965496</v>
      </c>
      <c r="AR66" s="29">
        <f t="shared" si="35"/>
        <v>241640901.479016</v>
      </c>
      <c r="AS66" s="30">
        <f t="shared" si="36"/>
        <v>256743457.82145452</v>
      </c>
      <c r="AT66" s="30">
        <f t="shared" si="37"/>
        <v>251608588.6650254</v>
      </c>
      <c r="AU66" s="31">
        <f t="shared" si="38"/>
        <v>749992947.965496</v>
      </c>
      <c r="AV66" s="29">
        <f t="shared" si="39"/>
        <v>241640901.479016</v>
      </c>
      <c r="AW66" s="30">
        <f t="shared" si="40"/>
        <v>256743457.82145452</v>
      </c>
      <c r="AX66" s="30">
        <f t="shared" si="41"/>
        <v>251608588.6650254</v>
      </c>
      <c r="AY66" s="31">
        <f t="shared" si="42"/>
        <v>749992947.965496</v>
      </c>
      <c r="AZ66" s="29">
        <f t="shared" si="43"/>
        <v>241640901.479016</v>
      </c>
      <c r="BA66" s="30">
        <f t="shared" si="44"/>
        <v>256743457.82145452</v>
      </c>
      <c r="BB66" s="30">
        <f t="shared" si="45"/>
        <v>251608588.6650254</v>
      </c>
      <c r="BC66" s="31">
        <f t="shared" si="46"/>
        <v>749992947.965496</v>
      </c>
      <c r="BD66" s="29">
        <f t="shared" si="47"/>
        <v>241640901.479016</v>
      </c>
      <c r="BE66" s="30">
        <f t="shared" si="48"/>
        <v>256743457.82145452</v>
      </c>
      <c r="BF66" s="30">
        <f t="shared" si="49"/>
        <v>629021471.6625636</v>
      </c>
      <c r="BG66" s="31">
        <f t="shared" si="50"/>
        <v>1127405830.9630342</v>
      </c>
      <c r="BH66" s="31">
        <f t="shared" si="54"/>
        <v>9377328258.58349</v>
      </c>
      <c r="BI66" s="23">
        <f t="shared" si="51"/>
        <v>781444021.5486242</v>
      </c>
    </row>
    <row r="67" spans="2:61" ht="12.75">
      <c r="B67" s="1">
        <v>65</v>
      </c>
      <c r="C67" s="55" t="s">
        <v>64</v>
      </c>
      <c r="D67" s="45"/>
      <c r="E67" s="3"/>
      <c r="F67" s="8">
        <v>1731</v>
      </c>
      <c r="G67" s="9">
        <v>2276200782</v>
      </c>
      <c r="H67" s="9">
        <v>2394833236</v>
      </c>
      <c r="I67" s="12">
        <v>2427496592</v>
      </c>
      <c r="J67" s="21">
        <f aca="true" t="shared" si="55" ref="J67:J83">H67*105.69%</f>
        <v>2531099247.1284</v>
      </c>
      <c r="K67" s="21">
        <f aca="true" t="shared" si="56" ref="K67:K83">I67*105.69%</f>
        <v>2565621148.0848</v>
      </c>
      <c r="L67" s="29">
        <f t="shared" si="3"/>
        <v>202487939.770272</v>
      </c>
      <c r="M67" s="30">
        <f t="shared" si="4"/>
        <v>215143436.005914</v>
      </c>
      <c r="N67" s="30">
        <f t="shared" si="5"/>
        <v>213716241.6354638</v>
      </c>
      <c r="O67" s="31">
        <f t="shared" si="6"/>
        <v>631347617.4116498</v>
      </c>
      <c r="P67" s="29">
        <f t="shared" si="7"/>
        <v>202487939.770272</v>
      </c>
      <c r="Q67" s="30">
        <f t="shared" si="8"/>
        <v>215143436.005914</v>
      </c>
      <c r="R67" s="30">
        <f t="shared" si="9"/>
        <v>213716241.6354638</v>
      </c>
      <c r="S67" s="31">
        <f t="shared" si="10"/>
        <v>631347617.4116498</v>
      </c>
      <c r="T67" s="29">
        <f t="shared" si="11"/>
        <v>202487939.770272</v>
      </c>
      <c r="U67" s="30">
        <f t="shared" si="12"/>
        <v>215143436.005914</v>
      </c>
      <c r="V67" s="30">
        <f t="shared" si="13"/>
        <v>213716241.6354638</v>
      </c>
      <c r="W67" s="31">
        <f t="shared" si="14"/>
        <v>631347617.4116498</v>
      </c>
      <c r="X67" s="29">
        <f t="shared" si="15"/>
        <v>202487939.770272</v>
      </c>
      <c r="Y67" s="30">
        <f t="shared" si="16"/>
        <v>215143436.005914</v>
      </c>
      <c r="Z67" s="30">
        <f t="shared" si="17"/>
        <v>213716241.6354638</v>
      </c>
      <c r="AA67" s="31">
        <f t="shared" si="18"/>
        <v>631347617.4116498</v>
      </c>
      <c r="AB67" s="29">
        <f t="shared" si="19"/>
        <v>202487939.770272</v>
      </c>
      <c r="AC67" s="30">
        <f t="shared" si="20"/>
        <v>215143436.005914</v>
      </c>
      <c r="AD67" s="30">
        <f t="shared" si="21"/>
        <v>213716241.6354638</v>
      </c>
      <c r="AE67" s="31">
        <f t="shared" si="22"/>
        <v>631347617.4116498</v>
      </c>
      <c r="AF67" s="29">
        <f t="shared" si="23"/>
        <v>202487939.770272</v>
      </c>
      <c r="AG67" s="30">
        <f t="shared" si="24"/>
        <v>215143436.005914</v>
      </c>
      <c r="AH67" s="30">
        <f t="shared" si="25"/>
        <v>213716241.6354638</v>
      </c>
      <c r="AI67" s="31">
        <f t="shared" si="26"/>
        <v>631347617.4116498</v>
      </c>
      <c r="AJ67" s="29">
        <f t="shared" si="27"/>
        <v>202487939.770272</v>
      </c>
      <c r="AK67" s="30">
        <f t="shared" si="28"/>
        <v>215143436.005914</v>
      </c>
      <c r="AL67" s="30">
        <f t="shared" si="29"/>
        <v>213716241.6354638</v>
      </c>
      <c r="AM67" s="31">
        <f t="shared" si="30"/>
        <v>631347617.4116498</v>
      </c>
      <c r="AN67" s="29">
        <f t="shared" si="31"/>
        <v>202487939.770272</v>
      </c>
      <c r="AO67" s="30">
        <f t="shared" si="32"/>
        <v>215143436.005914</v>
      </c>
      <c r="AP67" s="30">
        <f t="shared" si="33"/>
        <v>213716241.6354638</v>
      </c>
      <c r="AQ67" s="31">
        <f t="shared" si="34"/>
        <v>631347617.4116498</v>
      </c>
      <c r="AR67" s="29">
        <f t="shared" si="35"/>
        <v>202487939.770272</v>
      </c>
      <c r="AS67" s="30">
        <f t="shared" si="36"/>
        <v>215143436.005914</v>
      </c>
      <c r="AT67" s="30">
        <f t="shared" si="37"/>
        <v>213716241.6354638</v>
      </c>
      <c r="AU67" s="31">
        <f t="shared" si="38"/>
        <v>631347617.4116498</v>
      </c>
      <c r="AV67" s="29">
        <f t="shared" si="39"/>
        <v>202487939.770272</v>
      </c>
      <c r="AW67" s="30">
        <f t="shared" si="40"/>
        <v>215143436.005914</v>
      </c>
      <c r="AX67" s="30">
        <f t="shared" si="41"/>
        <v>213716241.6354638</v>
      </c>
      <c r="AY67" s="31">
        <f t="shared" si="42"/>
        <v>631347617.4116498</v>
      </c>
      <c r="AZ67" s="29">
        <f t="shared" si="43"/>
        <v>202487939.770272</v>
      </c>
      <c r="BA67" s="30">
        <f t="shared" si="44"/>
        <v>215143436.005914</v>
      </c>
      <c r="BB67" s="30">
        <f t="shared" si="45"/>
        <v>213716241.6354638</v>
      </c>
      <c r="BC67" s="31">
        <f t="shared" si="46"/>
        <v>631347617.4116498</v>
      </c>
      <c r="BD67" s="29">
        <f t="shared" si="47"/>
        <v>202487939.770272</v>
      </c>
      <c r="BE67" s="30">
        <f t="shared" si="48"/>
        <v>215143436.005914</v>
      </c>
      <c r="BF67" s="30">
        <f t="shared" si="49"/>
        <v>534290604.0886595</v>
      </c>
      <c r="BG67" s="31">
        <f t="shared" si="50"/>
        <v>951921979.8648455</v>
      </c>
      <c r="BH67" s="31">
        <f aca="true" t="shared" si="57" ref="BH67:BH83">BG67+BC67+AY67+AU67+AQ67+AM67+AI67+AE67+AA67+W67+S67+O67</f>
        <v>7896745771.392993</v>
      </c>
      <c r="BI67" s="23">
        <f t="shared" si="51"/>
        <v>658062147.6160828</v>
      </c>
    </row>
    <row r="68" spans="2:61" ht="12.75">
      <c r="B68" s="1">
        <v>66</v>
      </c>
      <c r="C68" s="55" t="s">
        <v>65</v>
      </c>
      <c r="D68" s="45"/>
      <c r="E68" s="3"/>
      <c r="F68" s="8">
        <v>853</v>
      </c>
      <c r="G68" s="9">
        <v>1303766689</v>
      </c>
      <c r="H68" s="9">
        <v>1342417594</v>
      </c>
      <c r="I68" s="12">
        <v>1416819270</v>
      </c>
      <c r="J68" s="21">
        <f t="shared" si="55"/>
        <v>1418801155.0986</v>
      </c>
      <c r="K68" s="21">
        <f t="shared" si="56"/>
        <v>1497436286.4629998</v>
      </c>
      <c r="L68" s="29">
        <f aca="true" t="shared" si="58" ref="L68:L83">J68*$L$2</f>
        <v>113504092.407888</v>
      </c>
      <c r="M68" s="30">
        <f aca="true" t="shared" si="59" ref="M68:M83">J68*$M$2</f>
        <v>120598098.183381</v>
      </c>
      <c r="N68" s="30">
        <f aca="true" t="shared" si="60" ref="N68:N83">K68*$N$2</f>
        <v>124736442.66236788</v>
      </c>
      <c r="O68" s="31">
        <f aca="true" t="shared" si="61" ref="O68:O83">L68+M68+N68</f>
        <v>358838633.2536369</v>
      </c>
      <c r="P68" s="29">
        <f aca="true" t="shared" si="62" ref="P68:P83">L68</f>
        <v>113504092.407888</v>
      </c>
      <c r="Q68" s="30">
        <f aca="true" t="shared" si="63" ref="Q68:Q83">M68</f>
        <v>120598098.183381</v>
      </c>
      <c r="R68" s="30">
        <f aca="true" t="shared" si="64" ref="R68:R83">N68</f>
        <v>124736442.66236788</v>
      </c>
      <c r="S68" s="31">
        <f aca="true" t="shared" si="65" ref="S68:S83">SUM(P68:R68)</f>
        <v>358838633.2536369</v>
      </c>
      <c r="T68" s="29">
        <f aca="true" t="shared" si="66" ref="T68:T83">P68</f>
        <v>113504092.407888</v>
      </c>
      <c r="U68" s="30">
        <f aca="true" t="shared" si="67" ref="U68:U83">Q68</f>
        <v>120598098.183381</v>
      </c>
      <c r="V68" s="30">
        <f aca="true" t="shared" si="68" ref="V68:V83">R68</f>
        <v>124736442.66236788</v>
      </c>
      <c r="W68" s="31">
        <f aca="true" t="shared" si="69" ref="W68:W83">SUM(T68:V68)</f>
        <v>358838633.2536369</v>
      </c>
      <c r="X68" s="29">
        <f aca="true" t="shared" si="70" ref="X68:X83">T68</f>
        <v>113504092.407888</v>
      </c>
      <c r="Y68" s="30">
        <f aca="true" t="shared" si="71" ref="Y68:Y83">U68</f>
        <v>120598098.183381</v>
      </c>
      <c r="Z68" s="30">
        <f aca="true" t="shared" si="72" ref="Z68:Z83">V68</f>
        <v>124736442.66236788</v>
      </c>
      <c r="AA68" s="31">
        <f aca="true" t="shared" si="73" ref="AA68:AA83">SUM(X68:Z68)</f>
        <v>358838633.2536369</v>
      </c>
      <c r="AB68" s="29">
        <f aca="true" t="shared" si="74" ref="AB68:AB83">X68</f>
        <v>113504092.407888</v>
      </c>
      <c r="AC68" s="30">
        <f aca="true" t="shared" si="75" ref="AC68:AC83">Y68</f>
        <v>120598098.183381</v>
      </c>
      <c r="AD68" s="30">
        <f aca="true" t="shared" si="76" ref="AD68:AD83">Z68</f>
        <v>124736442.66236788</v>
      </c>
      <c r="AE68" s="31">
        <f aca="true" t="shared" si="77" ref="AE68:AE83">SUM(AB68:AD68)</f>
        <v>358838633.2536369</v>
      </c>
      <c r="AF68" s="29">
        <f aca="true" t="shared" si="78" ref="AF68:AF83">AB68</f>
        <v>113504092.407888</v>
      </c>
      <c r="AG68" s="30">
        <f aca="true" t="shared" si="79" ref="AG68:AG83">AC68</f>
        <v>120598098.183381</v>
      </c>
      <c r="AH68" s="30">
        <f aca="true" t="shared" si="80" ref="AH68:AH83">AD68</f>
        <v>124736442.66236788</v>
      </c>
      <c r="AI68" s="31">
        <f aca="true" t="shared" si="81" ref="AI68:AI83">SUM(AF68:AH68)</f>
        <v>358838633.2536369</v>
      </c>
      <c r="AJ68" s="29">
        <f aca="true" t="shared" si="82" ref="AJ68:AJ83">AF68</f>
        <v>113504092.407888</v>
      </c>
      <c r="AK68" s="30">
        <f aca="true" t="shared" si="83" ref="AK68:AK83">AG68</f>
        <v>120598098.183381</v>
      </c>
      <c r="AL68" s="30">
        <f aca="true" t="shared" si="84" ref="AL68:AL83">AH68</f>
        <v>124736442.66236788</v>
      </c>
      <c r="AM68" s="31">
        <f aca="true" t="shared" si="85" ref="AM68:AM83">SUM(AJ68:AL68)</f>
        <v>358838633.2536369</v>
      </c>
      <c r="AN68" s="29">
        <f aca="true" t="shared" si="86" ref="AN68:AN83">AJ68</f>
        <v>113504092.407888</v>
      </c>
      <c r="AO68" s="30">
        <f aca="true" t="shared" si="87" ref="AO68:AO83">AK68</f>
        <v>120598098.183381</v>
      </c>
      <c r="AP68" s="30">
        <f aca="true" t="shared" si="88" ref="AP68:AP83">AL68</f>
        <v>124736442.66236788</v>
      </c>
      <c r="AQ68" s="31">
        <f aca="true" t="shared" si="89" ref="AQ68:AQ83">SUM(AN68:AP68)</f>
        <v>358838633.2536369</v>
      </c>
      <c r="AR68" s="29">
        <f aca="true" t="shared" si="90" ref="AR68:AR83">AN68</f>
        <v>113504092.407888</v>
      </c>
      <c r="AS68" s="30">
        <f aca="true" t="shared" si="91" ref="AS68:AS83">AO68</f>
        <v>120598098.183381</v>
      </c>
      <c r="AT68" s="30">
        <f aca="true" t="shared" si="92" ref="AT68:AT83">AP68</f>
        <v>124736442.66236788</v>
      </c>
      <c r="AU68" s="31">
        <f aca="true" t="shared" si="93" ref="AU68:AU83">SUM(AR68:AT68)</f>
        <v>358838633.2536369</v>
      </c>
      <c r="AV68" s="29">
        <f aca="true" t="shared" si="94" ref="AV68:AV83">AR68</f>
        <v>113504092.407888</v>
      </c>
      <c r="AW68" s="30">
        <f aca="true" t="shared" si="95" ref="AW68:AW83">AS68</f>
        <v>120598098.183381</v>
      </c>
      <c r="AX68" s="30">
        <f aca="true" t="shared" si="96" ref="AX68:AX83">AT68</f>
        <v>124736442.66236788</v>
      </c>
      <c r="AY68" s="31">
        <f aca="true" t="shared" si="97" ref="AY68:AY83">SUM(AV68:AX68)</f>
        <v>358838633.2536369</v>
      </c>
      <c r="AZ68" s="29">
        <f aca="true" t="shared" si="98" ref="AZ68:AZ83">AV68</f>
        <v>113504092.407888</v>
      </c>
      <c r="BA68" s="30">
        <f aca="true" t="shared" si="99" ref="BA68:BA83">AW68</f>
        <v>120598098.183381</v>
      </c>
      <c r="BB68" s="30">
        <f aca="true" t="shared" si="100" ref="BB68:BB83">AX68</f>
        <v>124736442.66236788</v>
      </c>
      <c r="BC68" s="31">
        <f aca="true" t="shared" si="101" ref="BC68:BC83">SUM(AZ68:BB68)</f>
        <v>358838633.2536369</v>
      </c>
      <c r="BD68" s="29">
        <f aca="true" t="shared" si="102" ref="BD68:BD83">AZ68</f>
        <v>113504092.407888</v>
      </c>
      <c r="BE68" s="30">
        <f aca="true" t="shared" si="103" ref="BE68:BE83">BA68</f>
        <v>120598098.183381</v>
      </c>
      <c r="BF68" s="30">
        <f aca="true" t="shared" si="104" ref="BF68:BF83">BB68*2.5</f>
        <v>311841106.6559197</v>
      </c>
      <c r="BG68" s="31">
        <f aca="true" t="shared" si="105" ref="BG68:BG83">BD68+BE68+BF68</f>
        <v>545943297.2471887</v>
      </c>
      <c r="BH68" s="31">
        <f t="shared" si="57"/>
        <v>4493168263.037194</v>
      </c>
      <c r="BI68" s="23">
        <f aca="true" t="shared" si="106" ref="BI68:BI83">BH68/12</f>
        <v>374430688.5864329</v>
      </c>
    </row>
    <row r="69" spans="2:61" ht="12.75">
      <c r="B69" s="1">
        <v>67</v>
      </c>
      <c r="C69" s="56" t="s">
        <v>66</v>
      </c>
      <c r="D69" s="46"/>
      <c r="E69" s="3"/>
      <c r="F69" s="8">
        <v>1320</v>
      </c>
      <c r="G69" s="9">
        <v>1966461869</v>
      </c>
      <c r="H69" s="9">
        <v>2048935443</v>
      </c>
      <c r="I69" s="12">
        <v>2097598791</v>
      </c>
      <c r="J69" s="21">
        <f t="shared" si="55"/>
        <v>2165519869.7067</v>
      </c>
      <c r="K69" s="21">
        <f t="shared" si="56"/>
        <v>2216952162.2079</v>
      </c>
      <c r="L69" s="29">
        <f t="shared" si="58"/>
        <v>173241589.576536</v>
      </c>
      <c r="M69" s="30">
        <f t="shared" si="59"/>
        <v>184069188.9250695</v>
      </c>
      <c r="N69" s="30">
        <f t="shared" si="60"/>
        <v>184672115.11191806</v>
      </c>
      <c r="O69" s="31">
        <f t="shared" si="61"/>
        <v>541982893.6135236</v>
      </c>
      <c r="P69" s="29">
        <f t="shared" si="62"/>
        <v>173241589.576536</v>
      </c>
      <c r="Q69" s="30">
        <f t="shared" si="63"/>
        <v>184069188.9250695</v>
      </c>
      <c r="R69" s="30">
        <f t="shared" si="64"/>
        <v>184672115.11191806</v>
      </c>
      <c r="S69" s="31">
        <f t="shared" si="65"/>
        <v>541982893.6135236</v>
      </c>
      <c r="T69" s="29">
        <f t="shared" si="66"/>
        <v>173241589.576536</v>
      </c>
      <c r="U69" s="30">
        <f t="shared" si="67"/>
        <v>184069188.9250695</v>
      </c>
      <c r="V69" s="30">
        <f t="shared" si="68"/>
        <v>184672115.11191806</v>
      </c>
      <c r="W69" s="31">
        <f t="shared" si="69"/>
        <v>541982893.6135236</v>
      </c>
      <c r="X69" s="29">
        <f t="shared" si="70"/>
        <v>173241589.576536</v>
      </c>
      <c r="Y69" s="30">
        <f t="shared" si="71"/>
        <v>184069188.9250695</v>
      </c>
      <c r="Z69" s="30">
        <f t="shared" si="72"/>
        <v>184672115.11191806</v>
      </c>
      <c r="AA69" s="31">
        <f t="shared" si="73"/>
        <v>541982893.6135236</v>
      </c>
      <c r="AB69" s="29">
        <f t="shared" si="74"/>
        <v>173241589.576536</v>
      </c>
      <c r="AC69" s="30">
        <f t="shared" si="75"/>
        <v>184069188.9250695</v>
      </c>
      <c r="AD69" s="30">
        <f t="shared" si="76"/>
        <v>184672115.11191806</v>
      </c>
      <c r="AE69" s="31">
        <f t="shared" si="77"/>
        <v>541982893.6135236</v>
      </c>
      <c r="AF69" s="29">
        <f t="shared" si="78"/>
        <v>173241589.576536</v>
      </c>
      <c r="AG69" s="30">
        <f t="shared" si="79"/>
        <v>184069188.9250695</v>
      </c>
      <c r="AH69" s="30">
        <f t="shared" si="80"/>
        <v>184672115.11191806</v>
      </c>
      <c r="AI69" s="31">
        <f t="shared" si="81"/>
        <v>541982893.6135236</v>
      </c>
      <c r="AJ69" s="29">
        <f t="shared" si="82"/>
        <v>173241589.576536</v>
      </c>
      <c r="AK69" s="30">
        <f t="shared" si="83"/>
        <v>184069188.9250695</v>
      </c>
      <c r="AL69" s="30">
        <f t="shared" si="84"/>
        <v>184672115.11191806</v>
      </c>
      <c r="AM69" s="31">
        <f t="shared" si="85"/>
        <v>541982893.6135236</v>
      </c>
      <c r="AN69" s="29">
        <f t="shared" si="86"/>
        <v>173241589.576536</v>
      </c>
      <c r="AO69" s="30">
        <f t="shared" si="87"/>
        <v>184069188.9250695</v>
      </c>
      <c r="AP69" s="30">
        <f t="shared" si="88"/>
        <v>184672115.11191806</v>
      </c>
      <c r="AQ69" s="31">
        <f t="shared" si="89"/>
        <v>541982893.6135236</v>
      </c>
      <c r="AR69" s="29">
        <f t="shared" si="90"/>
        <v>173241589.576536</v>
      </c>
      <c r="AS69" s="30">
        <f t="shared" si="91"/>
        <v>184069188.9250695</v>
      </c>
      <c r="AT69" s="30">
        <f t="shared" si="92"/>
        <v>184672115.11191806</v>
      </c>
      <c r="AU69" s="31">
        <f t="shared" si="93"/>
        <v>541982893.6135236</v>
      </c>
      <c r="AV69" s="29">
        <f t="shared" si="94"/>
        <v>173241589.576536</v>
      </c>
      <c r="AW69" s="30">
        <f t="shared" si="95"/>
        <v>184069188.9250695</v>
      </c>
      <c r="AX69" s="30">
        <f t="shared" si="96"/>
        <v>184672115.11191806</v>
      </c>
      <c r="AY69" s="31">
        <f t="shared" si="97"/>
        <v>541982893.6135236</v>
      </c>
      <c r="AZ69" s="29">
        <f t="shared" si="98"/>
        <v>173241589.576536</v>
      </c>
      <c r="BA69" s="30">
        <f t="shared" si="99"/>
        <v>184069188.9250695</v>
      </c>
      <c r="BB69" s="30">
        <f t="shared" si="100"/>
        <v>184672115.11191806</v>
      </c>
      <c r="BC69" s="31">
        <f t="shared" si="101"/>
        <v>541982893.6135236</v>
      </c>
      <c r="BD69" s="29">
        <f t="shared" si="102"/>
        <v>173241589.576536</v>
      </c>
      <c r="BE69" s="30">
        <f t="shared" si="103"/>
        <v>184069188.9250695</v>
      </c>
      <c r="BF69" s="30">
        <f t="shared" si="104"/>
        <v>461680287.77979517</v>
      </c>
      <c r="BG69" s="31">
        <f t="shared" si="105"/>
        <v>818991066.2814007</v>
      </c>
      <c r="BH69" s="31">
        <f t="shared" si="57"/>
        <v>6780802896.030159</v>
      </c>
      <c r="BI69" s="23">
        <f t="shared" si="106"/>
        <v>565066908.0025133</v>
      </c>
    </row>
    <row r="70" spans="2:61" ht="12.75">
      <c r="B70" s="1">
        <v>68</v>
      </c>
      <c r="C70" s="54" t="s">
        <v>67</v>
      </c>
      <c r="D70" s="44"/>
      <c r="E70" s="3"/>
      <c r="F70" s="8">
        <v>6386</v>
      </c>
      <c r="G70" s="9">
        <v>7946082256</v>
      </c>
      <c r="H70" s="9">
        <v>8930618443</v>
      </c>
      <c r="I70" s="12">
        <v>9120286383</v>
      </c>
      <c r="J70" s="21">
        <f t="shared" si="55"/>
        <v>9438770632.4067</v>
      </c>
      <c r="K70" s="21">
        <f t="shared" si="56"/>
        <v>9639230678.1927</v>
      </c>
      <c r="L70" s="29">
        <f t="shared" si="58"/>
        <v>755101650.592536</v>
      </c>
      <c r="M70" s="30">
        <f t="shared" si="59"/>
        <v>802295503.7545695</v>
      </c>
      <c r="N70" s="30">
        <f t="shared" si="60"/>
        <v>802947915.4934518</v>
      </c>
      <c r="O70" s="31">
        <f t="shared" si="61"/>
        <v>2360345069.840557</v>
      </c>
      <c r="P70" s="29">
        <f t="shared" si="62"/>
        <v>755101650.592536</v>
      </c>
      <c r="Q70" s="30">
        <f t="shared" si="63"/>
        <v>802295503.7545695</v>
      </c>
      <c r="R70" s="30">
        <f t="shared" si="64"/>
        <v>802947915.4934518</v>
      </c>
      <c r="S70" s="31">
        <f t="shared" si="65"/>
        <v>2360345069.840557</v>
      </c>
      <c r="T70" s="29">
        <f t="shared" si="66"/>
        <v>755101650.592536</v>
      </c>
      <c r="U70" s="30">
        <f t="shared" si="67"/>
        <v>802295503.7545695</v>
      </c>
      <c r="V70" s="30">
        <f t="shared" si="68"/>
        <v>802947915.4934518</v>
      </c>
      <c r="W70" s="31">
        <f t="shared" si="69"/>
        <v>2360345069.840557</v>
      </c>
      <c r="X70" s="29">
        <f t="shared" si="70"/>
        <v>755101650.592536</v>
      </c>
      <c r="Y70" s="30">
        <f t="shared" si="71"/>
        <v>802295503.7545695</v>
      </c>
      <c r="Z70" s="30">
        <f t="shared" si="72"/>
        <v>802947915.4934518</v>
      </c>
      <c r="AA70" s="31">
        <f t="shared" si="73"/>
        <v>2360345069.840557</v>
      </c>
      <c r="AB70" s="29">
        <f t="shared" si="74"/>
        <v>755101650.592536</v>
      </c>
      <c r="AC70" s="30">
        <f t="shared" si="75"/>
        <v>802295503.7545695</v>
      </c>
      <c r="AD70" s="30">
        <f t="shared" si="76"/>
        <v>802947915.4934518</v>
      </c>
      <c r="AE70" s="31">
        <f t="shared" si="77"/>
        <v>2360345069.840557</v>
      </c>
      <c r="AF70" s="29">
        <f t="shared" si="78"/>
        <v>755101650.592536</v>
      </c>
      <c r="AG70" s="30">
        <f t="shared" si="79"/>
        <v>802295503.7545695</v>
      </c>
      <c r="AH70" s="30">
        <f t="shared" si="80"/>
        <v>802947915.4934518</v>
      </c>
      <c r="AI70" s="31">
        <f t="shared" si="81"/>
        <v>2360345069.840557</v>
      </c>
      <c r="AJ70" s="29">
        <f t="shared" si="82"/>
        <v>755101650.592536</v>
      </c>
      <c r="AK70" s="30">
        <f t="shared" si="83"/>
        <v>802295503.7545695</v>
      </c>
      <c r="AL70" s="30">
        <f t="shared" si="84"/>
        <v>802947915.4934518</v>
      </c>
      <c r="AM70" s="31">
        <f t="shared" si="85"/>
        <v>2360345069.840557</v>
      </c>
      <c r="AN70" s="29">
        <f t="shared" si="86"/>
        <v>755101650.592536</v>
      </c>
      <c r="AO70" s="30">
        <f t="shared" si="87"/>
        <v>802295503.7545695</v>
      </c>
      <c r="AP70" s="30">
        <f t="shared" si="88"/>
        <v>802947915.4934518</v>
      </c>
      <c r="AQ70" s="31">
        <f t="shared" si="89"/>
        <v>2360345069.840557</v>
      </c>
      <c r="AR70" s="29">
        <f t="shared" si="90"/>
        <v>755101650.592536</v>
      </c>
      <c r="AS70" s="30">
        <f t="shared" si="91"/>
        <v>802295503.7545695</v>
      </c>
      <c r="AT70" s="30">
        <f t="shared" si="92"/>
        <v>802947915.4934518</v>
      </c>
      <c r="AU70" s="31">
        <f t="shared" si="93"/>
        <v>2360345069.840557</v>
      </c>
      <c r="AV70" s="29">
        <f t="shared" si="94"/>
        <v>755101650.592536</v>
      </c>
      <c r="AW70" s="30">
        <f t="shared" si="95"/>
        <v>802295503.7545695</v>
      </c>
      <c r="AX70" s="30">
        <f t="shared" si="96"/>
        <v>802947915.4934518</v>
      </c>
      <c r="AY70" s="31">
        <f t="shared" si="97"/>
        <v>2360345069.840557</v>
      </c>
      <c r="AZ70" s="29">
        <f t="shared" si="98"/>
        <v>755101650.592536</v>
      </c>
      <c r="BA70" s="30">
        <f t="shared" si="99"/>
        <v>802295503.7545695</v>
      </c>
      <c r="BB70" s="30">
        <f t="shared" si="100"/>
        <v>802947915.4934518</v>
      </c>
      <c r="BC70" s="31">
        <f t="shared" si="101"/>
        <v>2360345069.840557</v>
      </c>
      <c r="BD70" s="29">
        <f t="shared" si="102"/>
        <v>755101650.592536</v>
      </c>
      <c r="BE70" s="30">
        <f t="shared" si="103"/>
        <v>802295503.7545695</v>
      </c>
      <c r="BF70" s="30">
        <f t="shared" si="104"/>
        <v>2007369788.7336297</v>
      </c>
      <c r="BG70" s="31">
        <f t="shared" si="105"/>
        <v>3564766943.080735</v>
      </c>
      <c r="BH70" s="31">
        <f t="shared" si="57"/>
        <v>29528562711.326862</v>
      </c>
      <c r="BI70" s="23">
        <f t="shared" si="106"/>
        <v>2460713559.2772384</v>
      </c>
    </row>
    <row r="71" spans="2:61" ht="12.75">
      <c r="B71" s="24">
        <v>69</v>
      </c>
      <c r="C71" s="54" t="s">
        <v>68</v>
      </c>
      <c r="D71" s="47">
        <f>7538+675</f>
        <v>8213</v>
      </c>
      <c r="E71" s="3">
        <v>1466977</v>
      </c>
      <c r="F71" s="10"/>
      <c r="G71" s="11">
        <f>D71*E71</f>
        <v>12048282101</v>
      </c>
      <c r="H71" s="11">
        <f>G71</f>
        <v>12048282101</v>
      </c>
      <c r="I71" s="13">
        <f>H71*110%</f>
        <v>13253110311.1</v>
      </c>
      <c r="J71" s="21">
        <f t="shared" si="55"/>
        <v>12733829352.5469</v>
      </c>
      <c r="K71" s="21">
        <f t="shared" si="56"/>
        <v>14007212287.80159</v>
      </c>
      <c r="L71" s="29">
        <f t="shared" si="58"/>
        <v>1018706348.203752</v>
      </c>
      <c r="M71" s="30">
        <f t="shared" si="59"/>
        <v>1082375494.9664865</v>
      </c>
      <c r="N71" s="30">
        <f t="shared" si="60"/>
        <v>1166800783.5738723</v>
      </c>
      <c r="O71" s="31">
        <f t="shared" si="61"/>
        <v>3267882626.744111</v>
      </c>
      <c r="P71" s="29">
        <f t="shared" si="62"/>
        <v>1018706348.203752</v>
      </c>
      <c r="Q71" s="30">
        <f t="shared" si="63"/>
        <v>1082375494.9664865</v>
      </c>
      <c r="R71" s="30">
        <f t="shared" si="64"/>
        <v>1166800783.5738723</v>
      </c>
      <c r="S71" s="31">
        <f t="shared" si="65"/>
        <v>3267882626.744111</v>
      </c>
      <c r="T71" s="29">
        <f t="shared" si="66"/>
        <v>1018706348.203752</v>
      </c>
      <c r="U71" s="30">
        <f t="shared" si="67"/>
        <v>1082375494.9664865</v>
      </c>
      <c r="V71" s="30">
        <f t="shared" si="68"/>
        <v>1166800783.5738723</v>
      </c>
      <c r="W71" s="31">
        <f t="shared" si="69"/>
        <v>3267882626.744111</v>
      </c>
      <c r="X71" s="29">
        <f t="shared" si="70"/>
        <v>1018706348.203752</v>
      </c>
      <c r="Y71" s="30">
        <f t="shared" si="71"/>
        <v>1082375494.9664865</v>
      </c>
      <c r="Z71" s="30">
        <f t="shared" si="72"/>
        <v>1166800783.5738723</v>
      </c>
      <c r="AA71" s="31">
        <f t="shared" si="73"/>
        <v>3267882626.744111</v>
      </c>
      <c r="AB71" s="29">
        <f t="shared" si="74"/>
        <v>1018706348.203752</v>
      </c>
      <c r="AC71" s="30">
        <f t="shared" si="75"/>
        <v>1082375494.9664865</v>
      </c>
      <c r="AD71" s="30">
        <f t="shared" si="76"/>
        <v>1166800783.5738723</v>
      </c>
      <c r="AE71" s="31">
        <f t="shared" si="77"/>
        <v>3267882626.744111</v>
      </c>
      <c r="AF71" s="29">
        <f t="shared" si="78"/>
        <v>1018706348.203752</v>
      </c>
      <c r="AG71" s="30">
        <f t="shared" si="79"/>
        <v>1082375494.9664865</v>
      </c>
      <c r="AH71" s="30">
        <f t="shared" si="80"/>
        <v>1166800783.5738723</v>
      </c>
      <c r="AI71" s="31">
        <f t="shared" si="81"/>
        <v>3267882626.744111</v>
      </c>
      <c r="AJ71" s="29">
        <f t="shared" si="82"/>
        <v>1018706348.203752</v>
      </c>
      <c r="AK71" s="30">
        <f t="shared" si="83"/>
        <v>1082375494.9664865</v>
      </c>
      <c r="AL71" s="30">
        <f t="shared" si="84"/>
        <v>1166800783.5738723</v>
      </c>
      <c r="AM71" s="31">
        <f t="shared" si="85"/>
        <v>3267882626.744111</v>
      </c>
      <c r="AN71" s="29">
        <f t="shared" si="86"/>
        <v>1018706348.203752</v>
      </c>
      <c r="AO71" s="30">
        <f t="shared" si="87"/>
        <v>1082375494.9664865</v>
      </c>
      <c r="AP71" s="30">
        <f t="shared" si="88"/>
        <v>1166800783.5738723</v>
      </c>
      <c r="AQ71" s="31">
        <f t="shared" si="89"/>
        <v>3267882626.744111</v>
      </c>
      <c r="AR71" s="29">
        <f t="shared" si="90"/>
        <v>1018706348.203752</v>
      </c>
      <c r="AS71" s="30">
        <f t="shared" si="91"/>
        <v>1082375494.9664865</v>
      </c>
      <c r="AT71" s="30">
        <f t="shared" si="92"/>
        <v>1166800783.5738723</v>
      </c>
      <c r="AU71" s="31">
        <f t="shared" si="93"/>
        <v>3267882626.744111</v>
      </c>
      <c r="AV71" s="29">
        <f t="shared" si="94"/>
        <v>1018706348.203752</v>
      </c>
      <c r="AW71" s="30">
        <f t="shared" si="95"/>
        <v>1082375494.9664865</v>
      </c>
      <c r="AX71" s="30">
        <f t="shared" si="96"/>
        <v>1166800783.5738723</v>
      </c>
      <c r="AY71" s="31">
        <f t="shared" si="97"/>
        <v>3267882626.744111</v>
      </c>
      <c r="AZ71" s="29">
        <f t="shared" si="98"/>
        <v>1018706348.203752</v>
      </c>
      <c r="BA71" s="30">
        <f t="shared" si="99"/>
        <v>1082375494.9664865</v>
      </c>
      <c r="BB71" s="30">
        <f t="shared" si="100"/>
        <v>1166800783.5738723</v>
      </c>
      <c r="BC71" s="31">
        <f t="shared" si="101"/>
        <v>3267882626.744111</v>
      </c>
      <c r="BD71" s="29">
        <f t="shared" si="102"/>
        <v>1018706348.203752</v>
      </c>
      <c r="BE71" s="30">
        <f t="shared" si="103"/>
        <v>1082375494.9664865</v>
      </c>
      <c r="BF71" s="30">
        <f t="shared" si="104"/>
        <v>2917001958.934681</v>
      </c>
      <c r="BG71" s="31">
        <f t="shared" si="105"/>
        <v>5018083802.104919</v>
      </c>
      <c r="BH71" s="31">
        <f t="shared" si="57"/>
        <v>40964792696.29014</v>
      </c>
      <c r="BI71" s="23">
        <f t="shared" si="106"/>
        <v>3413732724.690845</v>
      </c>
    </row>
    <row r="72" spans="2:61" ht="12.75">
      <c r="B72" s="1">
        <v>70</v>
      </c>
      <c r="C72" s="56" t="s">
        <v>69</v>
      </c>
      <c r="D72" s="46"/>
      <c r="E72" s="3"/>
      <c r="F72" s="8">
        <v>1056</v>
      </c>
      <c r="G72" s="9">
        <v>1453818940</v>
      </c>
      <c r="H72" s="9">
        <v>1492554383</v>
      </c>
      <c r="I72" s="12">
        <v>1550139634</v>
      </c>
      <c r="J72" s="21">
        <f t="shared" si="55"/>
        <v>1577480727.3927</v>
      </c>
      <c r="K72" s="21">
        <f t="shared" si="56"/>
        <v>1638342579.1746</v>
      </c>
      <c r="L72" s="29">
        <f t="shared" si="58"/>
        <v>126198458.191416</v>
      </c>
      <c r="M72" s="30">
        <f t="shared" si="59"/>
        <v>134085861.82837951</v>
      </c>
      <c r="N72" s="30">
        <f t="shared" si="60"/>
        <v>136473936.84524417</v>
      </c>
      <c r="O72" s="31">
        <f t="shared" si="61"/>
        <v>396758256.8650397</v>
      </c>
      <c r="P72" s="29">
        <f t="shared" si="62"/>
        <v>126198458.191416</v>
      </c>
      <c r="Q72" s="30">
        <f t="shared" si="63"/>
        <v>134085861.82837951</v>
      </c>
      <c r="R72" s="30">
        <f t="shared" si="64"/>
        <v>136473936.84524417</v>
      </c>
      <c r="S72" s="31">
        <f t="shared" si="65"/>
        <v>396758256.8650397</v>
      </c>
      <c r="T72" s="29">
        <f t="shared" si="66"/>
        <v>126198458.191416</v>
      </c>
      <c r="U72" s="30">
        <f t="shared" si="67"/>
        <v>134085861.82837951</v>
      </c>
      <c r="V72" s="30">
        <f t="shared" si="68"/>
        <v>136473936.84524417</v>
      </c>
      <c r="W72" s="31">
        <f t="shared" si="69"/>
        <v>396758256.8650397</v>
      </c>
      <c r="X72" s="29">
        <f t="shared" si="70"/>
        <v>126198458.191416</v>
      </c>
      <c r="Y72" s="30">
        <f t="shared" si="71"/>
        <v>134085861.82837951</v>
      </c>
      <c r="Z72" s="30">
        <f t="shared" si="72"/>
        <v>136473936.84524417</v>
      </c>
      <c r="AA72" s="31">
        <f t="shared" si="73"/>
        <v>396758256.8650397</v>
      </c>
      <c r="AB72" s="29">
        <f t="shared" si="74"/>
        <v>126198458.191416</v>
      </c>
      <c r="AC72" s="30">
        <f t="shared" si="75"/>
        <v>134085861.82837951</v>
      </c>
      <c r="AD72" s="30">
        <f t="shared" si="76"/>
        <v>136473936.84524417</v>
      </c>
      <c r="AE72" s="31">
        <f t="shared" si="77"/>
        <v>396758256.8650397</v>
      </c>
      <c r="AF72" s="29">
        <f t="shared" si="78"/>
        <v>126198458.191416</v>
      </c>
      <c r="AG72" s="30">
        <f t="shared" si="79"/>
        <v>134085861.82837951</v>
      </c>
      <c r="AH72" s="30">
        <f t="shared" si="80"/>
        <v>136473936.84524417</v>
      </c>
      <c r="AI72" s="31">
        <f t="shared" si="81"/>
        <v>396758256.8650397</v>
      </c>
      <c r="AJ72" s="29">
        <f t="shared" si="82"/>
        <v>126198458.191416</v>
      </c>
      <c r="AK72" s="30">
        <f t="shared" si="83"/>
        <v>134085861.82837951</v>
      </c>
      <c r="AL72" s="30">
        <f t="shared" si="84"/>
        <v>136473936.84524417</v>
      </c>
      <c r="AM72" s="31">
        <f t="shared" si="85"/>
        <v>396758256.8650397</v>
      </c>
      <c r="AN72" s="29">
        <f t="shared" si="86"/>
        <v>126198458.191416</v>
      </c>
      <c r="AO72" s="30">
        <f t="shared" si="87"/>
        <v>134085861.82837951</v>
      </c>
      <c r="AP72" s="30">
        <f t="shared" si="88"/>
        <v>136473936.84524417</v>
      </c>
      <c r="AQ72" s="31">
        <f t="shared" si="89"/>
        <v>396758256.8650397</v>
      </c>
      <c r="AR72" s="29">
        <f t="shared" si="90"/>
        <v>126198458.191416</v>
      </c>
      <c r="AS72" s="30">
        <f t="shared" si="91"/>
        <v>134085861.82837951</v>
      </c>
      <c r="AT72" s="30">
        <f t="shared" si="92"/>
        <v>136473936.84524417</v>
      </c>
      <c r="AU72" s="31">
        <f t="shared" si="93"/>
        <v>396758256.8650397</v>
      </c>
      <c r="AV72" s="29">
        <f t="shared" si="94"/>
        <v>126198458.191416</v>
      </c>
      <c r="AW72" s="30">
        <f t="shared" si="95"/>
        <v>134085861.82837951</v>
      </c>
      <c r="AX72" s="30">
        <f t="shared" si="96"/>
        <v>136473936.84524417</v>
      </c>
      <c r="AY72" s="31">
        <f t="shared" si="97"/>
        <v>396758256.8650397</v>
      </c>
      <c r="AZ72" s="29">
        <f t="shared" si="98"/>
        <v>126198458.191416</v>
      </c>
      <c r="BA72" s="30">
        <f t="shared" si="99"/>
        <v>134085861.82837951</v>
      </c>
      <c r="BB72" s="30">
        <f t="shared" si="100"/>
        <v>136473936.84524417</v>
      </c>
      <c r="BC72" s="31">
        <f t="shared" si="101"/>
        <v>396758256.8650397</v>
      </c>
      <c r="BD72" s="29">
        <f t="shared" si="102"/>
        <v>126198458.191416</v>
      </c>
      <c r="BE72" s="30">
        <f t="shared" si="103"/>
        <v>134085861.82837951</v>
      </c>
      <c r="BF72" s="30">
        <f t="shared" si="104"/>
        <v>341184842.1131104</v>
      </c>
      <c r="BG72" s="31">
        <f t="shared" si="105"/>
        <v>601469162.132906</v>
      </c>
      <c r="BH72" s="31">
        <f t="shared" si="57"/>
        <v>4965809987.648343</v>
      </c>
      <c r="BI72" s="23">
        <f t="shared" si="106"/>
        <v>413817498.97069526</v>
      </c>
    </row>
    <row r="73" spans="2:61" ht="12.75">
      <c r="B73" s="1">
        <v>71</v>
      </c>
      <c r="C73" s="55" t="s">
        <v>70</v>
      </c>
      <c r="D73" s="45"/>
      <c r="E73" s="5"/>
      <c r="F73" s="8">
        <v>1928</v>
      </c>
      <c r="G73" s="9">
        <v>2079931103</v>
      </c>
      <c r="H73" s="9">
        <v>2152693485</v>
      </c>
      <c r="I73" s="12">
        <v>2165172799</v>
      </c>
      <c r="J73" s="21">
        <f t="shared" si="55"/>
        <v>2275181744.2964997</v>
      </c>
      <c r="K73" s="21">
        <f t="shared" si="56"/>
        <v>2288371131.2630997</v>
      </c>
      <c r="L73" s="29">
        <f t="shared" si="58"/>
        <v>182014539.54371998</v>
      </c>
      <c r="M73" s="30">
        <f t="shared" si="59"/>
        <v>193390448.2652025</v>
      </c>
      <c r="N73" s="30">
        <f t="shared" si="60"/>
        <v>190621315.2342162</v>
      </c>
      <c r="O73" s="31">
        <f t="shared" si="61"/>
        <v>566026303.0431387</v>
      </c>
      <c r="P73" s="29">
        <f t="shared" si="62"/>
        <v>182014539.54371998</v>
      </c>
      <c r="Q73" s="30">
        <f t="shared" si="63"/>
        <v>193390448.2652025</v>
      </c>
      <c r="R73" s="30">
        <f t="shared" si="64"/>
        <v>190621315.2342162</v>
      </c>
      <c r="S73" s="31">
        <f t="shared" si="65"/>
        <v>566026303.0431387</v>
      </c>
      <c r="T73" s="29">
        <f t="shared" si="66"/>
        <v>182014539.54371998</v>
      </c>
      <c r="U73" s="30">
        <f t="shared" si="67"/>
        <v>193390448.2652025</v>
      </c>
      <c r="V73" s="30">
        <f t="shared" si="68"/>
        <v>190621315.2342162</v>
      </c>
      <c r="W73" s="31">
        <f t="shared" si="69"/>
        <v>566026303.0431387</v>
      </c>
      <c r="X73" s="29">
        <f t="shared" si="70"/>
        <v>182014539.54371998</v>
      </c>
      <c r="Y73" s="30">
        <f t="shared" si="71"/>
        <v>193390448.2652025</v>
      </c>
      <c r="Z73" s="30">
        <f t="shared" si="72"/>
        <v>190621315.2342162</v>
      </c>
      <c r="AA73" s="31">
        <f t="shared" si="73"/>
        <v>566026303.0431387</v>
      </c>
      <c r="AB73" s="29">
        <f t="shared" si="74"/>
        <v>182014539.54371998</v>
      </c>
      <c r="AC73" s="30">
        <f t="shared" si="75"/>
        <v>193390448.2652025</v>
      </c>
      <c r="AD73" s="30">
        <f t="shared" si="76"/>
        <v>190621315.2342162</v>
      </c>
      <c r="AE73" s="31">
        <f t="shared" si="77"/>
        <v>566026303.0431387</v>
      </c>
      <c r="AF73" s="29">
        <f t="shared" si="78"/>
        <v>182014539.54371998</v>
      </c>
      <c r="AG73" s="30">
        <f t="shared" si="79"/>
        <v>193390448.2652025</v>
      </c>
      <c r="AH73" s="30">
        <f t="shared" si="80"/>
        <v>190621315.2342162</v>
      </c>
      <c r="AI73" s="31">
        <f t="shared" si="81"/>
        <v>566026303.0431387</v>
      </c>
      <c r="AJ73" s="29">
        <f t="shared" si="82"/>
        <v>182014539.54371998</v>
      </c>
      <c r="AK73" s="30">
        <f t="shared" si="83"/>
        <v>193390448.2652025</v>
      </c>
      <c r="AL73" s="30">
        <f t="shared" si="84"/>
        <v>190621315.2342162</v>
      </c>
      <c r="AM73" s="31">
        <f t="shared" si="85"/>
        <v>566026303.0431387</v>
      </c>
      <c r="AN73" s="29">
        <f t="shared" si="86"/>
        <v>182014539.54371998</v>
      </c>
      <c r="AO73" s="30">
        <f t="shared" si="87"/>
        <v>193390448.2652025</v>
      </c>
      <c r="AP73" s="30">
        <f t="shared" si="88"/>
        <v>190621315.2342162</v>
      </c>
      <c r="AQ73" s="31">
        <f t="shared" si="89"/>
        <v>566026303.0431387</v>
      </c>
      <c r="AR73" s="29">
        <f t="shared" si="90"/>
        <v>182014539.54371998</v>
      </c>
      <c r="AS73" s="30">
        <f t="shared" si="91"/>
        <v>193390448.2652025</v>
      </c>
      <c r="AT73" s="30">
        <f t="shared" si="92"/>
        <v>190621315.2342162</v>
      </c>
      <c r="AU73" s="31">
        <f t="shared" si="93"/>
        <v>566026303.0431387</v>
      </c>
      <c r="AV73" s="29">
        <f t="shared" si="94"/>
        <v>182014539.54371998</v>
      </c>
      <c r="AW73" s="30">
        <f t="shared" si="95"/>
        <v>193390448.2652025</v>
      </c>
      <c r="AX73" s="30">
        <f t="shared" si="96"/>
        <v>190621315.2342162</v>
      </c>
      <c r="AY73" s="31">
        <f t="shared" si="97"/>
        <v>566026303.0431387</v>
      </c>
      <c r="AZ73" s="29">
        <f t="shared" si="98"/>
        <v>182014539.54371998</v>
      </c>
      <c r="BA73" s="30">
        <f t="shared" si="99"/>
        <v>193390448.2652025</v>
      </c>
      <c r="BB73" s="30">
        <f t="shared" si="100"/>
        <v>190621315.2342162</v>
      </c>
      <c r="BC73" s="31">
        <f t="shared" si="101"/>
        <v>566026303.0431387</v>
      </c>
      <c r="BD73" s="29">
        <f t="shared" si="102"/>
        <v>182014539.54371998</v>
      </c>
      <c r="BE73" s="30">
        <f t="shared" si="103"/>
        <v>193390448.2652025</v>
      </c>
      <c r="BF73" s="30">
        <f t="shared" si="104"/>
        <v>476553288.08554053</v>
      </c>
      <c r="BG73" s="31">
        <f t="shared" si="105"/>
        <v>851958275.8944631</v>
      </c>
      <c r="BH73" s="31">
        <f t="shared" si="57"/>
        <v>7078247609.368987</v>
      </c>
      <c r="BI73" s="23">
        <f t="shared" si="106"/>
        <v>589853967.4474156</v>
      </c>
    </row>
    <row r="74" spans="2:61" ht="12.75">
      <c r="B74" s="1">
        <v>72</v>
      </c>
      <c r="C74" s="56" t="s">
        <v>71</v>
      </c>
      <c r="D74" s="46"/>
      <c r="E74" s="3"/>
      <c r="F74" s="8">
        <v>1026</v>
      </c>
      <c r="G74" s="9">
        <v>1865241133</v>
      </c>
      <c r="H74" s="9">
        <v>1897214804</v>
      </c>
      <c r="I74" s="12">
        <v>1975734906</v>
      </c>
      <c r="J74" s="21">
        <f t="shared" si="55"/>
        <v>2005166326.3476</v>
      </c>
      <c r="K74" s="21">
        <f t="shared" si="56"/>
        <v>2088154222.1513999</v>
      </c>
      <c r="L74" s="29">
        <f t="shared" si="58"/>
        <v>160413306.107808</v>
      </c>
      <c r="M74" s="30">
        <f t="shared" si="59"/>
        <v>170439137.739546</v>
      </c>
      <c r="N74" s="30">
        <f t="shared" si="60"/>
        <v>173943246.7052116</v>
      </c>
      <c r="O74" s="31">
        <f t="shared" si="61"/>
        <v>504795690.5525656</v>
      </c>
      <c r="P74" s="29">
        <f t="shared" si="62"/>
        <v>160413306.107808</v>
      </c>
      <c r="Q74" s="30">
        <f t="shared" si="63"/>
        <v>170439137.739546</v>
      </c>
      <c r="R74" s="30">
        <f t="shared" si="64"/>
        <v>173943246.7052116</v>
      </c>
      <c r="S74" s="31">
        <f t="shared" si="65"/>
        <v>504795690.5525656</v>
      </c>
      <c r="T74" s="29">
        <f t="shared" si="66"/>
        <v>160413306.107808</v>
      </c>
      <c r="U74" s="30">
        <f t="shared" si="67"/>
        <v>170439137.739546</v>
      </c>
      <c r="V74" s="30">
        <f t="shared" si="68"/>
        <v>173943246.7052116</v>
      </c>
      <c r="W74" s="31">
        <f t="shared" si="69"/>
        <v>504795690.5525656</v>
      </c>
      <c r="X74" s="29">
        <f t="shared" si="70"/>
        <v>160413306.107808</v>
      </c>
      <c r="Y74" s="30">
        <f t="shared" si="71"/>
        <v>170439137.739546</v>
      </c>
      <c r="Z74" s="30">
        <f t="shared" si="72"/>
        <v>173943246.7052116</v>
      </c>
      <c r="AA74" s="31">
        <f t="shared" si="73"/>
        <v>504795690.5525656</v>
      </c>
      <c r="AB74" s="29">
        <f t="shared" si="74"/>
        <v>160413306.107808</v>
      </c>
      <c r="AC74" s="30">
        <f t="shared" si="75"/>
        <v>170439137.739546</v>
      </c>
      <c r="AD74" s="30">
        <f t="shared" si="76"/>
        <v>173943246.7052116</v>
      </c>
      <c r="AE74" s="31">
        <f t="shared" si="77"/>
        <v>504795690.5525656</v>
      </c>
      <c r="AF74" s="29">
        <f t="shared" si="78"/>
        <v>160413306.107808</v>
      </c>
      <c r="AG74" s="30">
        <f t="shared" si="79"/>
        <v>170439137.739546</v>
      </c>
      <c r="AH74" s="30">
        <f t="shared" si="80"/>
        <v>173943246.7052116</v>
      </c>
      <c r="AI74" s="31">
        <f t="shared" si="81"/>
        <v>504795690.5525656</v>
      </c>
      <c r="AJ74" s="29">
        <f t="shared" si="82"/>
        <v>160413306.107808</v>
      </c>
      <c r="AK74" s="30">
        <f t="shared" si="83"/>
        <v>170439137.739546</v>
      </c>
      <c r="AL74" s="30">
        <f t="shared" si="84"/>
        <v>173943246.7052116</v>
      </c>
      <c r="AM74" s="31">
        <f t="shared" si="85"/>
        <v>504795690.5525656</v>
      </c>
      <c r="AN74" s="29">
        <f t="shared" si="86"/>
        <v>160413306.107808</v>
      </c>
      <c r="AO74" s="30">
        <f t="shared" si="87"/>
        <v>170439137.739546</v>
      </c>
      <c r="AP74" s="30">
        <f t="shared" si="88"/>
        <v>173943246.7052116</v>
      </c>
      <c r="AQ74" s="31">
        <f t="shared" si="89"/>
        <v>504795690.5525656</v>
      </c>
      <c r="AR74" s="29">
        <f t="shared" si="90"/>
        <v>160413306.107808</v>
      </c>
      <c r="AS74" s="30">
        <f t="shared" si="91"/>
        <v>170439137.739546</v>
      </c>
      <c r="AT74" s="30">
        <f t="shared" si="92"/>
        <v>173943246.7052116</v>
      </c>
      <c r="AU74" s="31">
        <f t="shared" si="93"/>
        <v>504795690.5525656</v>
      </c>
      <c r="AV74" s="29">
        <f t="shared" si="94"/>
        <v>160413306.107808</v>
      </c>
      <c r="AW74" s="30">
        <f t="shared" si="95"/>
        <v>170439137.739546</v>
      </c>
      <c r="AX74" s="30">
        <f t="shared" si="96"/>
        <v>173943246.7052116</v>
      </c>
      <c r="AY74" s="31">
        <f t="shared" si="97"/>
        <v>504795690.5525656</v>
      </c>
      <c r="AZ74" s="29">
        <f t="shared" si="98"/>
        <v>160413306.107808</v>
      </c>
      <c r="BA74" s="30">
        <f t="shared" si="99"/>
        <v>170439137.739546</v>
      </c>
      <c r="BB74" s="30">
        <f t="shared" si="100"/>
        <v>173943246.7052116</v>
      </c>
      <c r="BC74" s="31">
        <f t="shared" si="101"/>
        <v>504795690.5525656</v>
      </c>
      <c r="BD74" s="29">
        <f t="shared" si="102"/>
        <v>160413306.107808</v>
      </c>
      <c r="BE74" s="30">
        <f t="shared" si="103"/>
        <v>170439137.739546</v>
      </c>
      <c r="BF74" s="30">
        <f t="shared" si="104"/>
        <v>434858116.76302904</v>
      </c>
      <c r="BG74" s="31">
        <f t="shared" si="105"/>
        <v>765710560.610383</v>
      </c>
      <c r="BH74" s="31">
        <f t="shared" si="57"/>
        <v>6318463156.688604</v>
      </c>
      <c r="BI74" s="23">
        <f t="shared" si="106"/>
        <v>526538596.390717</v>
      </c>
    </row>
    <row r="75" spans="2:61" ht="12.75">
      <c r="B75" s="1">
        <v>73</v>
      </c>
      <c r="C75" s="56" t="s">
        <v>72</v>
      </c>
      <c r="D75" s="46"/>
      <c r="E75" s="3"/>
      <c r="F75" s="8">
        <v>1216</v>
      </c>
      <c r="G75" s="9">
        <v>1324570673</v>
      </c>
      <c r="H75" s="9">
        <v>1387205448</v>
      </c>
      <c r="I75" s="12">
        <v>1484613676</v>
      </c>
      <c r="J75" s="21">
        <f t="shared" si="55"/>
        <v>1466137437.9912</v>
      </c>
      <c r="K75" s="21">
        <f t="shared" si="56"/>
        <v>1569088194.1643999</v>
      </c>
      <c r="L75" s="29">
        <f t="shared" si="58"/>
        <v>117290995.039296</v>
      </c>
      <c r="M75" s="30">
        <f t="shared" si="59"/>
        <v>124621682.22925201</v>
      </c>
      <c r="N75" s="30">
        <f t="shared" si="60"/>
        <v>130705046.5738945</v>
      </c>
      <c r="O75" s="31">
        <f t="shared" si="61"/>
        <v>372617723.8424425</v>
      </c>
      <c r="P75" s="29">
        <f t="shared" si="62"/>
        <v>117290995.039296</v>
      </c>
      <c r="Q75" s="30">
        <f t="shared" si="63"/>
        <v>124621682.22925201</v>
      </c>
      <c r="R75" s="30">
        <f t="shared" si="64"/>
        <v>130705046.5738945</v>
      </c>
      <c r="S75" s="31">
        <f t="shared" si="65"/>
        <v>372617723.8424425</v>
      </c>
      <c r="T75" s="29">
        <f t="shared" si="66"/>
        <v>117290995.039296</v>
      </c>
      <c r="U75" s="30">
        <f t="shared" si="67"/>
        <v>124621682.22925201</v>
      </c>
      <c r="V75" s="30">
        <f t="shared" si="68"/>
        <v>130705046.5738945</v>
      </c>
      <c r="W75" s="31">
        <f t="shared" si="69"/>
        <v>372617723.8424425</v>
      </c>
      <c r="X75" s="29">
        <f t="shared" si="70"/>
        <v>117290995.039296</v>
      </c>
      <c r="Y75" s="30">
        <f t="shared" si="71"/>
        <v>124621682.22925201</v>
      </c>
      <c r="Z75" s="30">
        <f t="shared" si="72"/>
        <v>130705046.5738945</v>
      </c>
      <c r="AA75" s="31">
        <f t="shared" si="73"/>
        <v>372617723.8424425</v>
      </c>
      <c r="AB75" s="29">
        <f t="shared" si="74"/>
        <v>117290995.039296</v>
      </c>
      <c r="AC75" s="30">
        <f t="shared" si="75"/>
        <v>124621682.22925201</v>
      </c>
      <c r="AD75" s="30">
        <f t="shared" si="76"/>
        <v>130705046.5738945</v>
      </c>
      <c r="AE75" s="31">
        <f t="shared" si="77"/>
        <v>372617723.8424425</v>
      </c>
      <c r="AF75" s="29">
        <f t="shared" si="78"/>
        <v>117290995.039296</v>
      </c>
      <c r="AG75" s="30">
        <f t="shared" si="79"/>
        <v>124621682.22925201</v>
      </c>
      <c r="AH75" s="30">
        <f t="shared" si="80"/>
        <v>130705046.5738945</v>
      </c>
      <c r="AI75" s="31">
        <f t="shared" si="81"/>
        <v>372617723.8424425</v>
      </c>
      <c r="AJ75" s="29">
        <f t="shared" si="82"/>
        <v>117290995.039296</v>
      </c>
      <c r="AK75" s="30">
        <f t="shared" si="83"/>
        <v>124621682.22925201</v>
      </c>
      <c r="AL75" s="30">
        <f t="shared" si="84"/>
        <v>130705046.5738945</v>
      </c>
      <c r="AM75" s="31">
        <f t="shared" si="85"/>
        <v>372617723.8424425</v>
      </c>
      <c r="AN75" s="29">
        <f t="shared" si="86"/>
        <v>117290995.039296</v>
      </c>
      <c r="AO75" s="30">
        <f t="shared" si="87"/>
        <v>124621682.22925201</v>
      </c>
      <c r="AP75" s="30">
        <f t="shared" si="88"/>
        <v>130705046.5738945</v>
      </c>
      <c r="AQ75" s="31">
        <f t="shared" si="89"/>
        <v>372617723.8424425</v>
      </c>
      <c r="AR75" s="29">
        <f t="shared" si="90"/>
        <v>117290995.039296</v>
      </c>
      <c r="AS75" s="30">
        <f t="shared" si="91"/>
        <v>124621682.22925201</v>
      </c>
      <c r="AT75" s="30">
        <f t="shared" si="92"/>
        <v>130705046.5738945</v>
      </c>
      <c r="AU75" s="31">
        <f t="shared" si="93"/>
        <v>372617723.8424425</v>
      </c>
      <c r="AV75" s="29">
        <f t="shared" si="94"/>
        <v>117290995.039296</v>
      </c>
      <c r="AW75" s="30">
        <f t="shared" si="95"/>
        <v>124621682.22925201</v>
      </c>
      <c r="AX75" s="30">
        <f t="shared" si="96"/>
        <v>130705046.5738945</v>
      </c>
      <c r="AY75" s="31">
        <f t="shared" si="97"/>
        <v>372617723.8424425</v>
      </c>
      <c r="AZ75" s="29">
        <f t="shared" si="98"/>
        <v>117290995.039296</v>
      </c>
      <c r="BA75" s="30">
        <f t="shared" si="99"/>
        <v>124621682.22925201</v>
      </c>
      <c r="BB75" s="30">
        <f t="shared" si="100"/>
        <v>130705046.5738945</v>
      </c>
      <c r="BC75" s="31">
        <f t="shared" si="101"/>
        <v>372617723.8424425</v>
      </c>
      <c r="BD75" s="29">
        <f t="shared" si="102"/>
        <v>117290995.039296</v>
      </c>
      <c r="BE75" s="30">
        <f t="shared" si="103"/>
        <v>124621682.22925201</v>
      </c>
      <c r="BF75" s="30">
        <f t="shared" si="104"/>
        <v>326762616.43473625</v>
      </c>
      <c r="BG75" s="31">
        <f t="shared" si="105"/>
        <v>568675293.7032843</v>
      </c>
      <c r="BH75" s="31">
        <f t="shared" si="57"/>
        <v>4667470255.970152</v>
      </c>
      <c r="BI75" s="23">
        <f t="shared" si="106"/>
        <v>388955854.6641793</v>
      </c>
    </row>
    <row r="76" spans="2:61" ht="12.75">
      <c r="B76" s="1">
        <v>74</v>
      </c>
      <c r="C76" s="54" t="s">
        <v>73</v>
      </c>
      <c r="D76" s="44"/>
      <c r="E76" s="2"/>
      <c r="F76" s="8">
        <v>7966</v>
      </c>
      <c r="G76" s="9">
        <v>10128763630</v>
      </c>
      <c r="H76" s="9">
        <v>16170990116</v>
      </c>
      <c r="I76" s="12">
        <v>16366757367</v>
      </c>
      <c r="J76" s="21">
        <f t="shared" si="55"/>
        <v>17091119453.600399</v>
      </c>
      <c r="K76" s="21">
        <f t="shared" si="56"/>
        <v>17298025861.1823</v>
      </c>
      <c r="L76" s="29">
        <f t="shared" si="58"/>
        <v>1367289556.288032</v>
      </c>
      <c r="M76" s="30">
        <f t="shared" si="59"/>
        <v>1452745153.556034</v>
      </c>
      <c r="N76" s="30">
        <f t="shared" si="60"/>
        <v>1440925554.2364857</v>
      </c>
      <c r="O76" s="31">
        <f t="shared" si="61"/>
        <v>4260960264.080552</v>
      </c>
      <c r="P76" s="29">
        <f t="shared" si="62"/>
        <v>1367289556.288032</v>
      </c>
      <c r="Q76" s="30">
        <f t="shared" si="63"/>
        <v>1452745153.556034</v>
      </c>
      <c r="R76" s="30">
        <f t="shared" si="64"/>
        <v>1440925554.2364857</v>
      </c>
      <c r="S76" s="31">
        <f t="shared" si="65"/>
        <v>4260960264.080552</v>
      </c>
      <c r="T76" s="29">
        <f t="shared" si="66"/>
        <v>1367289556.288032</v>
      </c>
      <c r="U76" s="30">
        <f t="shared" si="67"/>
        <v>1452745153.556034</v>
      </c>
      <c r="V76" s="30">
        <f t="shared" si="68"/>
        <v>1440925554.2364857</v>
      </c>
      <c r="W76" s="31">
        <f t="shared" si="69"/>
        <v>4260960264.080552</v>
      </c>
      <c r="X76" s="29">
        <f t="shared" si="70"/>
        <v>1367289556.288032</v>
      </c>
      <c r="Y76" s="30">
        <f t="shared" si="71"/>
        <v>1452745153.556034</v>
      </c>
      <c r="Z76" s="30">
        <f t="shared" si="72"/>
        <v>1440925554.2364857</v>
      </c>
      <c r="AA76" s="31">
        <f t="shared" si="73"/>
        <v>4260960264.080552</v>
      </c>
      <c r="AB76" s="29">
        <f t="shared" si="74"/>
        <v>1367289556.288032</v>
      </c>
      <c r="AC76" s="30">
        <f t="shared" si="75"/>
        <v>1452745153.556034</v>
      </c>
      <c r="AD76" s="30">
        <f t="shared" si="76"/>
        <v>1440925554.2364857</v>
      </c>
      <c r="AE76" s="31">
        <f t="shared" si="77"/>
        <v>4260960264.080552</v>
      </c>
      <c r="AF76" s="29">
        <f t="shared" si="78"/>
        <v>1367289556.288032</v>
      </c>
      <c r="AG76" s="30">
        <f t="shared" si="79"/>
        <v>1452745153.556034</v>
      </c>
      <c r="AH76" s="30">
        <f t="shared" si="80"/>
        <v>1440925554.2364857</v>
      </c>
      <c r="AI76" s="31">
        <f t="shared" si="81"/>
        <v>4260960264.080552</v>
      </c>
      <c r="AJ76" s="29">
        <f t="shared" si="82"/>
        <v>1367289556.288032</v>
      </c>
      <c r="AK76" s="30">
        <f t="shared" si="83"/>
        <v>1452745153.556034</v>
      </c>
      <c r="AL76" s="30">
        <f t="shared" si="84"/>
        <v>1440925554.2364857</v>
      </c>
      <c r="AM76" s="31">
        <f t="shared" si="85"/>
        <v>4260960264.080552</v>
      </c>
      <c r="AN76" s="29">
        <f t="shared" si="86"/>
        <v>1367289556.288032</v>
      </c>
      <c r="AO76" s="30">
        <f t="shared" si="87"/>
        <v>1452745153.556034</v>
      </c>
      <c r="AP76" s="30">
        <f t="shared" si="88"/>
        <v>1440925554.2364857</v>
      </c>
      <c r="AQ76" s="31">
        <f t="shared" si="89"/>
        <v>4260960264.080552</v>
      </c>
      <c r="AR76" s="29">
        <f t="shared" si="90"/>
        <v>1367289556.288032</v>
      </c>
      <c r="AS76" s="30">
        <f t="shared" si="91"/>
        <v>1452745153.556034</v>
      </c>
      <c r="AT76" s="30">
        <f t="shared" si="92"/>
        <v>1440925554.2364857</v>
      </c>
      <c r="AU76" s="31">
        <f t="shared" si="93"/>
        <v>4260960264.080552</v>
      </c>
      <c r="AV76" s="29">
        <f t="shared" si="94"/>
        <v>1367289556.288032</v>
      </c>
      <c r="AW76" s="30">
        <f t="shared" si="95"/>
        <v>1452745153.556034</v>
      </c>
      <c r="AX76" s="30">
        <f t="shared" si="96"/>
        <v>1440925554.2364857</v>
      </c>
      <c r="AY76" s="31">
        <f t="shared" si="97"/>
        <v>4260960264.080552</v>
      </c>
      <c r="AZ76" s="29">
        <f t="shared" si="98"/>
        <v>1367289556.288032</v>
      </c>
      <c r="BA76" s="30">
        <f t="shared" si="99"/>
        <v>1452745153.556034</v>
      </c>
      <c r="BB76" s="30">
        <f t="shared" si="100"/>
        <v>1440925554.2364857</v>
      </c>
      <c r="BC76" s="31">
        <f t="shared" si="101"/>
        <v>4260960264.080552</v>
      </c>
      <c r="BD76" s="29">
        <f t="shared" si="102"/>
        <v>1367289556.288032</v>
      </c>
      <c r="BE76" s="30">
        <f t="shared" si="103"/>
        <v>1452745153.556034</v>
      </c>
      <c r="BF76" s="30">
        <f t="shared" si="104"/>
        <v>3602313885.591214</v>
      </c>
      <c r="BG76" s="31">
        <f t="shared" si="105"/>
        <v>6422348595.43528</v>
      </c>
      <c r="BH76" s="31">
        <f t="shared" si="57"/>
        <v>53292911500.32134</v>
      </c>
      <c r="BI76" s="23">
        <f t="shared" si="106"/>
        <v>4441075958.360112</v>
      </c>
    </row>
    <row r="77" spans="2:61" ht="12.75">
      <c r="B77" s="1">
        <v>75</v>
      </c>
      <c r="C77" s="54" t="s">
        <v>74</v>
      </c>
      <c r="D77" s="44"/>
      <c r="E77" s="2"/>
      <c r="F77" s="8">
        <v>2639</v>
      </c>
      <c r="G77" s="9">
        <v>3816780505</v>
      </c>
      <c r="H77" s="9">
        <v>3958553074</v>
      </c>
      <c r="I77" s="12">
        <v>4049752975</v>
      </c>
      <c r="J77" s="21">
        <f t="shared" si="55"/>
        <v>4183794743.9105997</v>
      </c>
      <c r="K77" s="21">
        <f t="shared" si="56"/>
        <v>4280183919.2774997</v>
      </c>
      <c r="L77" s="29">
        <f t="shared" si="58"/>
        <v>334703579.51284796</v>
      </c>
      <c r="M77" s="30">
        <f t="shared" si="59"/>
        <v>355622553.232401</v>
      </c>
      <c r="N77" s="30">
        <f t="shared" si="60"/>
        <v>356539320.4758157</v>
      </c>
      <c r="O77" s="31">
        <f t="shared" si="61"/>
        <v>1046865453.2210648</v>
      </c>
      <c r="P77" s="29">
        <f t="shared" si="62"/>
        <v>334703579.51284796</v>
      </c>
      <c r="Q77" s="30">
        <f t="shared" si="63"/>
        <v>355622553.232401</v>
      </c>
      <c r="R77" s="30">
        <f t="shared" si="64"/>
        <v>356539320.4758157</v>
      </c>
      <c r="S77" s="31">
        <f t="shared" si="65"/>
        <v>1046865453.2210648</v>
      </c>
      <c r="T77" s="29">
        <f t="shared" si="66"/>
        <v>334703579.51284796</v>
      </c>
      <c r="U77" s="30">
        <f t="shared" si="67"/>
        <v>355622553.232401</v>
      </c>
      <c r="V77" s="30">
        <f t="shared" si="68"/>
        <v>356539320.4758157</v>
      </c>
      <c r="W77" s="31">
        <f t="shared" si="69"/>
        <v>1046865453.2210648</v>
      </c>
      <c r="X77" s="29">
        <f t="shared" si="70"/>
        <v>334703579.51284796</v>
      </c>
      <c r="Y77" s="30">
        <f t="shared" si="71"/>
        <v>355622553.232401</v>
      </c>
      <c r="Z77" s="30">
        <f t="shared" si="72"/>
        <v>356539320.4758157</v>
      </c>
      <c r="AA77" s="31">
        <f t="shared" si="73"/>
        <v>1046865453.2210648</v>
      </c>
      <c r="AB77" s="29">
        <f t="shared" si="74"/>
        <v>334703579.51284796</v>
      </c>
      <c r="AC77" s="30">
        <f t="shared" si="75"/>
        <v>355622553.232401</v>
      </c>
      <c r="AD77" s="30">
        <f t="shared" si="76"/>
        <v>356539320.4758157</v>
      </c>
      <c r="AE77" s="31">
        <f t="shared" si="77"/>
        <v>1046865453.2210648</v>
      </c>
      <c r="AF77" s="29">
        <f t="shared" si="78"/>
        <v>334703579.51284796</v>
      </c>
      <c r="AG77" s="30">
        <f t="shared" si="79"/>
        <v>355622553.232401</v>
      </c>
      <c r="AH77" s="30">
        <f t="shared" si="80"/>
        <v>356539320.4758157</v>
      </c>
      <c r="AI77" s="31">
        <f t="shared" si="81"/>
        <v>1046865453.2210648</v>
      </c>
      <c r="AJ77" s="29">
        <f t="shared" si="82"/>
        <v>334703579.51284796</v>
      </c>
      <c r="AK77" s="30">
        <f t="shared" si="83"/>
        <v>355622553.232401</v>
      </c>
      <c r="AL77" s="30">
        <f t="shared" si="84"/>
        <v>356539320.4758157</v>
      </c>
      <c r="AM77" s="31">
        <f t="shared" si="85"/>
        <v>1046865453.2210648</v>
      </c>
      <c r="AN77" s="29">
        <f t="shared" si="86"/>
        <v>334703579.51284796</v>
      </c>
      <c r="AO77" s="30">
        <f t="shared" si="87"/>
        <v>355622553.232401</v>
      </c>
      <c r="AP77" s="30">
        <f t="shared" si="88"/>
        <v>356539320.4758157</v>
      </c>
      <c r="AQ77" s="31">
        <f t="shared" si="89"/>
        <v>1046865453.2210648</v>
      </c>
      <c r="AR77" s="29">
        <f t="shared" si="90"/>
        <v>334703579.51284796</v>
      </c>
      <c r="AS77" s="30">
        <f t="shared" si="91"/>
        <v>355622553.232401</v>
      </c>
      <c r="AT77" s="30">
        <f t="shared" si="92"/>
        <v>356539320.4758157</v>
      </c>
      <c r="AU77" s="31">
        <f t="shared" si="93"/>
        <v>1046865453.2210648</v>
      </c>
      <c r="AV77" s="29">
        <f t="shared" si="94"/>
        <v>334703579.51284796</v>
      </c>
      <c r="AW77" s="30">
        <f t="shared" si="95"/>
        <v>355622553.232401</v>
      </c>
      <c r="AX77" s="30">
        <f t="shared" si="96"/>
        <v>356539320.4758157</v>
      </c>
      <c r="AY77" s="31">
        <f t="shared" si="97"/>
        <v>1046865453.2210648</v>
      </c>
      <c r="AZ77" s="29">
        <f t="shared" si="98"/>
        <v>334703579.51284796</v>
      </c>
      <c r="BA77" s="30">
        <f t="shared" si="99"/>
        <v>355622553.232401</v>
      </c>
      <c r="BB77" s="30">
        <f t="shared" si="100"/>
        <v>356539320.4758157</v>
      </c>
      <c r="BC77" s="31">
        <f t="shared" si="101"/>
        <v>1046865453.2210648</v>
      </c>
      <c r="BD77" s="29">
        <f t="shared" si="102"/>
        <v>334703579.51284796</v>
      </c>
      <c r="BE77" s="30">
        <f t="shared" si="103"/>
        <v>355622553.232401</v>
      </c>
      <c r="BF77" s="30">
        <f t="shared" si="104"/>
        <v>891348301.1895393</v>
      </c>
      <c r="BG77" s="31">
        <f t="shared" si="105"/>
        <v>1581674433.9347882</v>
      </c>
      <c r="BH77" s="31">
        <f t="shared" si="57"/>
        <v>13097194419.366503</v>
      </c>
      <c r="BI77" s="23">
        <f t="shared" si="106"/>
        <v>1091432868.280542</v>
      </c>
    </row>
    <row r="78" spans="2:61" ht="12.75">
      <c r="B78" s="1">
        <v>76</v>
      </c>
      <c r="C78" s="57" t="s">
        <v>75</v>
      </c>
      <c r="D78" s="49"/>
      <c r="E78" s="4"/>
      <c r="F78" s="8">
        <v>378</v>
      </c>
      <c r="G78" s="9">
        <v>385173045</v>
      </c>
      <c r="H78" s="9">
        <v>400422622</v>
      </c>
      <c r="I78" s="12">
        <v>424259051</v>
      </c>
      <c r="J78" s="21">
        <f t="shared" si="55"/>
        <v>423206669.1918</v>
      </c>
      <c r="K78" s="21">
        <f t="shared" si="56"/>
        <v>448399391.00189996</v>
      </c>
      <c r="L78" s="29">
        <f t="shared" si="58"/>
        <v>33856533.535344</v>
      </c>
      <c r="M78" s="30">
        <f t="shared" si="59"/>
        <v>35972566.881303005</v>
      </c>
      <c r="N78" s="30">
        <f t="shared" si="60"/>
        <v>37351669.270458266</v>
      </c>
      <c r="O78" s="31">
        <f t="shared" si="61"/>
        <v>107180769.68710527</v>
      </c>
      <c r="P78" s="29">
        <f t="shared" si="62"/>
        <v>33856533.535344</v>
      </c>
      <c r="Q78" s="30">
        <f t="shared" si="63"/>
        <v>35972566.881303005</v>
      </c>
      <c r="R78" s="30">
        <f t="shared" si="64"/>
        <v>37351669.270458266</v>
      </c>
      <c r="S78" s="31">
        <f t="shared" si="65"/>
        <v>107180769.68710527</v>
      </c>
      <c r="T78" s="29">
        <f t="shared" si="66"/>
        <v>33856533.535344</v>
      </c>
      <c r="U78" s="30">
        <f t="shared" si="67"/>
        <v>35972566.881303005</v>
      </c>
      <c r="V78" s="30">
        <f t="shared" si="68"/>
        <v>37351669.270458266</v>
      </c>
      <c r="W78" s="31">
        <f t="shared" si="69"/>
        <v>107180769.68710527</v>
      </c>
      <c r="X78" s="29">
        <f t="shared" si="70"/>
        <v>33856533.535344</v>
      </c>
      <c r="Y78" s="30">
        <f t="shared" si="71"/>
        <v>35972566.881303005</v>
      </c>
      <c r="Z78" s="30">
        <f t="shared" si="72"/>
        <v>37351669.270458266</v>
      </c>
      <c r="AA78" s="31">
        <f t="shared" si="73"/>
        <v>107180769.68710527</v>
      </c>
      <c r="AB78" s="29">
        <f t="shared" si="74"/>
        <v>33856533.535344</v>
      </c>
      <c r="AC78" s="30">
        <f t="shared" si="75"/>
        <v>35972566.881303005</v>
      </c>
      <c r="AD78" s="30">
        <f t="shared" si="76"/>
        <v>37351669.270458266</v>
      </c>
      <c r="AE78" s="31">
        <f t="shared" si="77"/>
        <v>107180769.68710527</v>
      </c>
      <c r="AF78" s="29">
        <f t="shared" si="78"/>
        <v>33856533.535344</v>
      </c>
      <c r="AG78" s="30">
        <f t="shared" si="79"/>
        <v>35972566.881303005</v>
      </c>
      <c r="AH78" s="30">
        <f t="shared" si="80"/>
        <v>37351669.270458266</v>
      </c>
      <c r="AI78" s="31">
        <f t="shared" si="81"/>
        <v>107180769.68710527</v>
      </c>
      <c r="AJ78" s="29">
        <f t="shared" si="82"/>
        <v>33856533.535344</v>
      </c>
      <c r="AK78" s="30">
        <f t="shared" si="83"/>
        <v>35972566.881303005</v>
      </c>
      <c r="AL78" s="30">
        <f t="shared" si="84"/>
        <v>37351669.270458266</v>
      </c>
      <c r="AM78" s="31">
        <f t="shared" si="85"/>
        <v>107180769.68710527</v>
      </c>
      <c r="AN78" s="29">
        <f t="shared" si="86"/>
        <v>33856533.535344</v>
      </c>
      <c r="AO78" s="30">
        <f t="shared" si="87"/>
        <v>35972566.881303005</v>
      </c>
      <c r="AP78" s="30">
        <f t="shared" si="88"/>
        <v>37351669.270458266</v>
      </c>
      <c r="AQ78" s="31">
        <f t="shared" si="89"/>
        <v>107180769.68710527</v>
      </c>
      <c r="AR78" s="29">
        <f t="shared" si="90"/>
        <v>33856533.535344</v>
      </c>
      <c r="AS78" s="30">
        <f t="shared" si="91"/>
        <v>35972566.881303005</v>
      </c>
      <c r="AT78" s="30">
        <f t="shared" si="92"/>
        <v>37351669.270458266</v>
      </c>
      <c r="AU78" s="31">
        <f t="shared" si="93"/>
        <v>107180769.68710527</v>
      </c>
      <c r="AV78" s="29">
        <f t="shared" si="94"/>
        <v>33856533.535344</v>
      </c>
      <c r="AW78" s="30">
        <f t="shared" si="95"/>
        <v>35972566.881303005</v>
      </c>
      <c r="AX78" s="30">
        <f t="shared" si="96"/>
        <v>37351669.270458266</v>
      </c>
      <c r="AY78" s="31">
        <f t="shared" si="97"/>
        <v>107180769.68710527</v>
      </c>
      <c r="AZ78" s="29">
        <f t="shared" si="98"/>
        <v>33856533.535344</v>
      </c>
      <c r="BA78" s="30">
        <f t="shared" si="99"/>
        <v>35972566.881303005</v>
      </c>
      <c r="BB78" s="30">
        <f t="shared" si="100"/>
        <v>37351669.270458266</v>
      </c>
      <c r="BC78" s="31">
        <f t="shared" si="101"/>
        <v>107180769.68710527</v>
      </c>
      <c r="BD78" s="29">
        <f t="shared" si="102"/>
        <v>33856533.535344</v>
      </c>
      <c r="BE78" s="30">
        <f t="shared" si="103"/>
        <v>35972566.881303005</v>
      </c>
      <c r="BF78" s="30">
        <f t="shared" si="104"/>
        <v>93379173.17614567</v>
      </c>
      <c r="BG78" s="31">
        <f t="shared" si="105"/>
        <v>163208273.5927927</v>
      </c>
      <c r="BH78" s="31">
        <f t="shared" si="57"/>
        <v>1342196740.1509507</v>
      </c>
      <c r="BI78" s="23">
        <f t="shared" si="106"/>
        <v>111849728.34591256</v>
      </c>
    </row>
    <row r="79" spans="1:61" ht="12.75">
      <c r="A79" s="6" t="s">
        <v>102</v>
      </c>
      <c r="B79" s="1">
        <v>77</v>
      </c>
      <c r="C79" s="57" t="s">
        <v>76</v>
      </c>
      <c r="D79" s="49"/>
      <c r="E79" s="4"/>
      <c r="F79" s="8">
        <v>665</v>
      </c>
      <c r="G79" s="9">
        <v>668414202</v>
      </c>
      <c r="H79" s="9">
        <v>704908366</v>
      </c>
      <c r="I79" s="12">
        <v>751489166</v>
      </c>
      <c r="J79" s="21">
        <f t="shared" si="55"/>
        <v>745017652.0253999</v>
      </c>
      <c r="K79" s="21">
        <f t="shared" si="56"/>
        <v>794248899.5453999</v>
      </c>
      <c r="L79" s="29">
        <f t="shared" si="58"/>
        <v>59601412.16203199</v>
      </c>
      <c r="M79" s="30">
        <f t="shared" si="59"/>
        <v>63326500.422159</v>
      </c>
      <c r="N79" s="30">
        <f t="shared" si="60"/>
        <v>66160933.33213181</v>
      </c>
      <c r="O79" s="31">
        <f t="shared" si="61"/>
        <v>189088845.9163228</v>
      </c>
      <c r="P79" s="29">
        <f t="shared" si="62"/>
        <v>59601412.16203199</v>
      </c>
      <c r="Q79" s="30">
        <f t="shared" si="63"/>
        <v>63326500.422159</v>
      </c>
      <c r="R79" s="30">
        <f t="shared" si="64"/>
        <v>66160933.33213181</v>
      </c>
      <c r="S79" s="31">
        <f t="shared" si="65"/>
        <v>189088845.9163228</v>
      </c>
      <c r="T79" s="29">
        <f t="shared" si="66"/>
        <v>59601412.16203199</v>
      </c>
      <c r="U79" s="30">
        <f t="shared" si="67"/>
        <v>63326500.422159</v>
      </c>
      <c r="V79" s="30">
        <f t="shared" si="68"/>
        <v>66160933.33213181</v>
      </c>
      <c r="W79" s="31">
        <f t="shared" si="69"/>
        <v>189088845.9163228</v>
      </c>
      <c r="X79" s="29">
        <f t="shared" si="70"/>
        <v>59601412.16203199</v>
      </c>
      <c r="Y79" s="30">
        <f t="shared" si="71"/>
        <v>63326500.422159</v>
      </c>
      <c r="Z79" s="30">
        <f t="shared" si="72"/>
        <v>66160933.33213181</v>
      </c>
      <c r="AA79" s="31">
        <f t="shared" si="73"/>
        <v>189088845.9163228</v>
      </c>
      <c r="AB79" s="29">
        <f t="shared" si="74"/>
        <v>59601412.16203199</v>
      </c>
      <c r="AC79" s="30">
        <f t="shared" si="75"/>
        <v>63326500.422159</v>
      </c>
      <c r="AD79" s="30">
        <f t="shared" si="76"/>
        <v>66160933.33213181</v>
      </c>
      <c r="AE79" s="31">
        <f t="shared" si="77"/>
        <v>189088845.9163228</v>
      </c>
      <c r="AF79" s="29">
        <f t="shared" si="78"/>
        <v>59601412.16203199</v>
      </c>
      <c r="AG79" s="30">
        <f t="shared" si="79"/>
        <v>63326500.422159</v>
      </c>
      <c r="AH79" s="30">
        <f t="shared" si="80"/>
        <v>66160933.33213181</v>
      </c>
      <c r="AI79" s="31">
        <f t="shared" si="81"/>
        <v>189088845.9163228</v>
      </c>
      <c r="AJ79" s="29">
        <f t="shared" si="82"/>
        <v>59601412.16203199</v>
      </c>
      <c r="AK79" s="30">
        <f t="shared" si="83"/>
        <v>63326500.422159</v>
      </c>
      <c r="AL79" s="30">
        <f t="shared" si="84"/>
        <v>66160933.33213181</v>
      </c>
      <c r="AM79" s="31">
        <f t="shared" si="85"/>
        <v>189088845.9163228</v>
      </c>
      <c r="AN79" s="29">
        <f t="shared" si="86"/>
        <v>59601412.16203199</v>
      </c>
      <c r="AO79" s="30">
        <f t="shared" si="87"/>
        <v>63326500.422159</v>
      </c>
      <c r="AP79" s="30">
        <f t="shared" si="88"/>
        <v>66160933.33213181</v>
      </c>
      <c r="AQ79" s="31">
        <f t="shared" si="89"/>
        <v>189088845.9163228</v>
      </c>
      <c r="AR79" s="29">
        <f t="shared" si="90"/>
        <v>59601412.16203199</v>
      </c>
      <c r="AS79" s="30">
        <f t="shared" si="91"/>
        <v>63326500.422159</v>
      </c>
      <c r="AT79" s="30">
        <f t="shared" si="92"/>
        <v>66160933.33213181</v>
      </c>
      <c r="AU79" s="31">
        <f t="shared" si="93"/>
        <v>189088845.9163228</v>
      </c>
      <c r="AV79" s="29">
        <f t="shared" si="94"/>
        <v>59601412.16203199</v>
      </c>
      <c r="AW79" s="30">
        <f t="shared" si="95"/>
        <v>63326500.422159</v>
      </c>
      <c r="AX79" s="30">
        <f t="shared" si="96"/>
        <v>66160933.33213181</v>
      </c>
      <c r="AY79" s="31">
        <f t="shared" si="97"/>
        <v>189088845.9163228</v>
      </c>
      <c r="AZ79" s="29">
        <f t="shared" si="98"/>
        <v>59601412.16203199</v>
      </c>
      <c r="BA79" s="30">
        <f t="shared" si="99"/>
        <v>63326500.422159</v>
      </c>
      <c r="BB79" s="30">
        <f t="shared" si="100"/>
        <v>66160933.33213181</v>
      </c>
      <c r="BC79" s="31">
        <f t="shared" si="101"/>
        <v>189088845.9163228</v>
      </c>
      <c r="BD79" s="29">
        <f t="shared" si="102"/>
        <v>59601412.16203199</v>
      </c>
      <c r="BE79" s="30">
        <f t="shared" si="103"/>
        <v>63326500.422159</v>
      </c>
      <c r="BF79" s="30">
        <f t="shared" si="104"/>
        <v>165402333.33032954</v>
      </c>
      <c r="BG79" s="31">
        <f t="shared" si="105"/>
        <v>288330245.9145205</v>
      </c>
      <c r="BH79" s="31">
        <f t="shared" si="57"/>
        <v>2368307550.994071</v>
      </c>
      <c r="BI79" s="23">
        <f t="shared" si="106"/>
        <v>197358962.58283925</v>
      </c>
    </row>
    <row r="80" spans="2:61" ht="12.75">
      <c r="B80" s="1">
        <v>78</v>
      </c>
      <c r="C80" s="57" t="s">
        <v>77</v>
      </c>
      <c r="D80" s="49"/>
      <c r="E80" s="4"/>
      <c r="F80" s="8">
        <v>2515</v>
      </c>
      <c r="G80" s="9">
        <v>4054146911</v>
      </c>
      <c r="H80" s="9">
        <v>4023045810</v>
      </c>
      <c r="I80" s="12">
        <v>4285044653</v>
      </c>
      <c r="J80" s="21">
        <f t="shared" si="55"/>
        <v>4251957116.5889997</v>
      </c>
      <c r="K80" s="21">
        <f t="shared" si="56"/>
        <v>4528863693.7557</v>
      </c>
      <c r="L80" s="29">
        <f t="shared" si="58"/>
        <v>340156569.32712</v>
      </c>
      <c r="M80" s="30">
        <f t="shared" si="59"/>
        <v>361416354.910065</v>
      </c>
      <c r="N80" s="30">
        <f t="shared" si="60"/>
        <v>377254345.6898498</v>
      </c>
      <c r="O80" s="31">
        <f t="shared" si="61"/>
        <v>1078827269.9270349</v>
      </c>
      <c r="P80" s="29">
        <f t="shared" si="62"/>
        <v>340156569.32712</v>
      </c>
      <c r="Q80" s="30">
        <f t="shared" si="63"/>
        <v>361416354.910065</v>
      </c>
      <c r="R80" s="30">
        <f t="shared" si="64"/>
        <v>377254345.6898498</v>
      </c>
      <c r="S80" s="31">
        <f t="shared" si="65"/>
        <v>1078827269.9270349</v>
      </c>
      <c r="T80" s="29">
        <f t="shared" si="66"/>
        <v>340156569.32712</v>
      </c>
      <c r="U80" s="30">
        <f t="shared" si="67"/>
        <v>361416354.910065</v>
      </c>
      <c r="V80" s="30">
        <f t="shared" si="68"/>
        <v>377254345.6898498</v>
      </c>
      <c r="W80" s="31">
        <f t="shared" si="69"/>
        <v>1078827269.9270349</v>
      </c>
      <c r="X80" s="29">
        <f t="shared" si="70"/>
        <v>340156569.32712</v>
      </c>
      <c r="Y80" s="30">
        <f t="shared" si="71"/>
        <v>361416354.910065</v>
      </c>
      <c r="Z80" s="30">
        <f t="shared" si="72"/>
        <v>377254345.6898498</v>
      </c>
      <c r="AA80" s="31">
        <f t="shared" si="73"/>
        <v>1078827269.9270349</v>
      </c>
      <c r="AB80" s="29">
        <f t="shared" si="74"/>
        <v>340156569.32712</v>
      </c>
      <c r="AC80" s="30">
        <f t="shared" si="75"/>
        <v>361416354.910065</v>
      </c>
      <c r="AD80" s="30">
        <f t="shared" si="76"/>
        <v>377254345.6898498</v>
      </c>
      <c r="AE80" s="31">
        <f t="shared" si="77"/>
        <v>1078827269.9270349</v>
      </c>
      <c r="AF80" s="29">
        <f t="shared" si="78"/>
        <v>340156569.32712</v>
      </c>
      <c r="AG80" s="30">
        <f t="shared" si="79"/>
        <v>361416354.910065</v>
      </c>
      <c r="AH80" s="30">
        <f t="shared" si="80"/>
        <v>377254345.6898498</v>
      </c>
      <c r="AI80" s="31">
        <f t="shared" si="81"/>
        <v>1078827269.9270349</v>
      </c>
      <c r="AJ80" s="29">
        <f t="shared" si="82"/>
        <v>340156569.32712</v>
      </c>
      <c r="AK80" s="30">
        <f t="shared" si="83"/>
        <v>361416354.910065</v>
      </c>
      <c r="AL80" s="30">
        <f t="shared" si="84"/>
        <v>377254345.6898498</v>
      </c>
      <c r="AM80" s="31">
        <f t="shared" si="85"/>
        <v>1078827269.9270349</v>
      </c>
      <c r="AN80" s="29">
        <f t="shared" si="86"/>
        <v>340156569.32712</v>
      </c>
      <c r="AO80" s="30">
        <f t="shared" si="87"/>
        <v>361416354.910065</v>
      </c>
      <c r="AP80" s="30">
        <f t="shared" si="88"/>
        <v>377254345.6898498</v>
      </c>
      <c r="AQ80" s="31">
        <f t="shared" si="89"/>
        <v>1078827269.9270349</v>
      </c>
      <c r="AR80" s="29">
        <f t="shared" si="90"/>
        <v>340156569.32712</v>
      </c>
      <c r="AS80" s="30">
        <f t="shared" si="91"/>
        <v>361416354.910065</v>
      </c>
      <c r="AT80" s="30">
        <f t="shared" si="92"/>
        <v>377254345.6898498</v>
      </c>
      <c r="AU80" s="31">
        <f t="shared" si="93"/>
        <v>1078827269.9270349</v>
      </c>
      <c r="AV80" s="29">
        <f t="shared" si="94"/>
        <v>340156569.32712</v>
      </c>
      <c r="AW80" s="30">
        <f t="shared" si="95"/>
        <v>361416354.910065</v>
      </c>
      <c r="AX80" s="30">
        <f t="shared" si="96"/>
        <v>377254345.6898498</v>
      </c>
      <c r="AY80" s="31">
        <f t="shared" si="97"/>
        <v>1078827269.9270349</v>
      </c>
      <c r="AZ80" s="29">
        <f t="shared" si="98"/>
        <v>340156569.32712</v>
      </c>
      <c r="BA80" s="30">
        <f t="shared" si="99"/>
        <v>361416354.910065</v>
      </c>
      <c r="BB80" s="30">
        <f t="shared" si="100"/>
        <v>377254345.6898498</v>
      </c>
      <c r="BC80" s="31">
        <f t="shared" si="101"/>
        <v>1078827269.9270349</v>
      </c>
      <c r="BD80" s="29">
        <f t="shared" si="102"/>
        <v>340156569.32712</v>
      </c>
      <c r="BE80" s="30">
        <f t="shared" si="103"/>
        <v>361416354.910065</v>
      </c>
      <c r="BF80" s="30">
        <f t="shared" si="104"/>
        <v>943135864.2246245</v>
      </c>
      <c r="BG80" s="31">
        <f t="shared" si="105"/>
        <v>1644708788.4618096</v>
      </c>
      <c r="BH80" s="31">
        <f t="shared" si="57"/>
        <v>13511808757.65919</v>
      </c>
      <c r="BI80" s="23">
        <f t="shared" si="106"/>
        <v>1125984063.1382658</v>
      </c>
    </row>
    <row r="81" spans="2:61" ht="12.75">
      <c r="B81" s="1">
        <v>79</v>
      </c>
      <c r="C81" s="57" t="s">
        <v>103</v>
      </c>
      <c r="D81" s="49">
        <v>1557</v>
      </c>
      <c r="E81" s="39">
        <v>1426815</v>
      </c>
      <c r="F81" s="8"/>
      <c r="G81" s="9"/>
      <c r="H81" s="9"/>
      <c r="I81" s="37"/>
      <c r="J81" s="21">
        <f>D81*E81</f>
        <v>2221550955</v>
      </c>
      <c r="K81" s="21">
        <f>J81*106.51%</f>
        <v>2366173922.1705003</v>
      </c>
      <c r="L81" s="29">
        <f t="shared" si="58"/>
        <v>177724076.4</v>
      </c>
      <c r="M81" s="30">
        <f t="shared" si="59"/>
        <v>188831831.175</v>
      </c>
      <c r="N81" s="30">
        <f t="shared" si="60"/>
        <v>197102287.71680266</v>
      </c>
      <c r="O81" s="31">
        <f t="shared" si="61"/>
        <v>563658195.2918026</v>
      </c>
      <c r="P81" s="29">
        <f t="shared" si="62"/>
        <v>177724076.4</v>
      </c>
      <c r="Q81" s="30">
        <f t="shared" si="63"/>
        <v>188831831.175</v>
      </c>
      <c r="R81" s="30">
        <f t="shared" si="64"/>
        <v>197102287.71680266</v>
      </c>
      <c r="S81" s="31">
        <f t="shared" si="65"/>
        <v>563658195.2918026</v>
      </c>
      <c r="T81" s="29">
        <f t="shared" si="66"/>
        <v>177724076.4</v>
      </c>
      <c r="U81" s="30">
        <f t="shared" si="67"/>
        <v>188831831.175</v>
      </c>
      <c r="V81" s="30">
        <f t="shared" si="68"/>
        <v>197102287.71680266</v>
      </c>
      <c r="W81" s="31">
        <f t="shared" si="69"/>
        <v>563658195.2918026</v>
      </c>
      <c r="X81" s="29">
        <f t="shared" si="70"/>
        <v>177724076.4</v>
      </c>
      <c r="Y81" s="30">
        <f t="shared" si="71"/>
        <v>188831831.175</v>
      </c>
      <c r="Z81" s="30">
        <f t="shared" si="72"/>
        <v>197102287.71680266</v>
      </c>
      <c r="AA81" s="31">
        <f t="shared" si="73"/>
        <v>563658195.2918026</v>
      </c>
      <c r="AB81" s="29">
        <f t="shared" si="74"/>
        <v>177724076.4</v>
      </c>
      <c r="AC81" s="30">
        <f t="shared" si="75"/>
        <v>188831831.175</v>
      </c>
      <c r="AD81" s="30">
        <f t="shared" si="76"/>
        <v>197102287.71680266</v>
      </c>
      <c r="AE81" s="31">
        <f t="shared" si="77"/>
        <v>563658195.2918026</v>
      </c>
      <c r="AF81" s="29">
        <f t="shared" si="78"/>
        <v>177724076.4</v>
      </c>
      <c r="AG81" s="30">
        <f t="shared" si="79"/>
        <v>188831831.175</v>
      </c>
      <c r="AH81" s="30">
        <f t="shared" si="80"/>
        <v>197102287.71680266</v>
      </c>
      <c r="AI81" s="31">
        <f t="shared" si="81"/>
        <v>563658195.2918026</v>
      </c>
      <c r="AJ81" s="29">
        <f t="shared" si="82"/>
        <v>177724076.4</v>
      </c>
      <c r="AK81" s="30">
        <f t="shared" si="83"/>
        <v>188831831.175</v>
      </c>
      <c r="AL81" s="30">
        <f t="shared" si="84"/>
        <v>197102287.71680266</v>
      </c>
      <c r="AM81" s="31">
        <f t="shared" si="85"/>
        <v>563658195.2918026</v>
      </c>
      <c r="AN81" s="29">
        <f t="shared" si="86"/>
        <v>177724076.4</v>
      </c>
      <c r="AO81" s="30">
        <f t="shared" si="87"/>
        <v>188831831.175</v>
      </c>
      <c r="AP81" s="30">
        <f t="shared" si="88"/>
        <v>197102287.71680266</v>
      </c>
      <c r="AQ81" s="31">
        <f t="shared" si="89"/>
        <v>563658195.2918026</v>
      </c>
      <c r="AR81" s="29">
        <f t="shared" si="90"/>
        <v>177724076.4</v>
      </c>
      <c r="AS81" s="30">
        <f t="shared" si="91"/>
        <v>188831831.175</v>
      </c>
      <c r="AT81" s="30">
        <f t="shared" si="92"/>
        <v>197102287.71680266</v>
      </c>
      <c r="AU81" s="31">
        <f t="shared" si="93"/>
        <v>563658195.2918026</v>
      </c>
      <c r="AV81" s="29">
        <f t="shared" si="94"/>
        <v>177724076.4</v>
      </c>
      <c r="AW81" s="30">
        <f t="shared" si="95"/>
        <v>188831831.175</v>
      </c>
      <c r="AX81" s="30">
        <f t="shared" si="96"/>
        <v>197102287.71680266</v>
      </c>
      <c r="AY81" s="31">
        <f t="shared" si="97"/>
        <v>563658195.2918026</v>
      </c>
      <c r="AZ81" s="29">
        <f t="shared" si="98"/>
        <v>177724076.4</v>
      </c>
      <c r="BA81" s="30">
        <f t="shared" si="99"/>
        <v>188831831.175</v>
      </c>
      <c r="BB81" s="30">
        <f t="shared" si="100"/>
        <v>197102287.71680266</v>
      </c>
      <c r="BC81" s="31">
        <f t="shared" si="101"/>
        <v>563658195.2918026</v>
      </c>
      <c r="BD81" s="29">
        <f t="shared" si="102"/>
        <v>177724076.4</v>
      </c>
      <c r="BE81" s="30">
        <f t="shared" si="103"/>
        <v>188831831.175</v>
      </c>
      <c r="BF81" s="30">
        <f t="shared" si="104"/>
        <v>492755719.2920066</v>
      </c>
      <c r="BG81" s="31">
        <f t="shared" si="105"/>
        <v>859311626.8670067</v>
      </c>
      <c r="BH81" s="31">
        <f t="shared" si="57"/>
        <v>7059551775.076834</v>
      </c>
      <c r="BI81" s="23">
        <f t="shared" si="106"/>
        <v>588295981.2564029</v>
      </c>
    </row>
    <row r="82" spans="2:61" ht="12.75">
      <c r="B82" s="1">
        <v>80</v>
      </c>
      <c r="C82" s="57" t="s">
        <v>104</v>
      </c>
      <c r="D82" s="49">
        <v>430</v>
      </c>
      <c r="E82" s="40">
        <v>1629579.0286969387</v>
      </c>
      <c r="F82" s="8"/>
      <c r="G82" s="9"/>
      <c r="H82" s="9"/>
      <c r="I82" s="37"/>
      <c r="J82" s="21">
        <f>D82*E82</f>
        <v>700718982.3396837</v>
      </c>
      <c r="K82" s="21">
        <f>J82*106.51%</f>
        <v>746335788.0899972</v>
      </c>
      <c r="L82" s="29">
        <f t="shared" si="58"/>
        <v>56057518.58717469</v>
      </c>
      <c r="M82" s="30">
        <f t="shared" si="59"/>
        <v>59561113.498873115</v>
      </c>
      <c r="N82" s="30">
        <f t="shared" si="60"/>
        <v>62169771.14789677</v>
      </c>
      <c r="O82" s="31">
        <f t="shared" si="61"/>
        <v>177788403.23394457</v>
      </c>
      <c r="P82" s="29">
        <f t="shared" si="62"/>
        <v>56057518.58717469</v>
      </c>
      <c r="Q82" s="30">
        <f t="shared" si="63"/>
        <v>59561113.498873115</v>
      </c>
      <c r="R82" s="30">
        <f t="shared" si="64"/>
        <v>62169771.14789677</v>
      </c>
      <c r="S82" s="31">
        <f t="shared" si="65"/>
        <v>177788403.23394457</v>
      </c>
      <c r="T82" s="29">
        <f t="shared" si="66"/>
        <v>56057518.58717469</v>
      </c>
      <c r="U82" s="30">
        <f t="shared" si="67"/>
        <v>59561113.498873115</v>
      </c>
      <c r="V82" s="30">
        <f t="shared" si="68"/>
        <v>62169771.14789677</v>
      </c>
      <c r="W82" s="31">
        <f t="shared" si="69"/>
        <v>177788403.23394457</v>
      </c>
      <c r="X82" s="29">
        <f t="shared" si="70"/>
        <v>56057518.58717469</v>
      </c>
      <c r="Y82" s="30">
        <f t="shared" si="71"/>
        <v>59561113.498873115</v>
      </c>
      <c r="Z82" s="30">
        <f t="shared" si="72"/>
        <v>62169771.14789677</v>
      </c>
      <c r="AA82" s="31">
        <f t="shared" si="73"/>
        <v>177788403.23394457</v>
      </c>
      <c r="AB82" s="29">
        <f t="shared" si="74"/>
        <v>56057518.58717469</v>
      </c>
      <c r="AC82" s="30">
        <f t="shared" si="75"/>
        <v>59561113.498873115</v>
      </c>
      <c r="AD82" s="30">
        <f t="shared" si="76"/>
        <v>62169771.14789677</v>
      </c>
      <c r="AE82" s="31">
        <f t="shared" si="77"/>
        <v>177788403.23394457</v>
      </c>
      <c r="AF82" s="29">
        <f t="shared" si="78"/>
        <v>56057518.58717469</v>
      </c>
      <c r="AG82" s="30">
        <f t="shared" si="79"/>
        <v>59561113.498873115</v>
      </c>
      <c r="AH82" s="30">
        <f t="shared" si="80"/>
        <v>62169771.14789677</v>
      </c>
      <c r="AI82" s="31">
        <f t="shared" si="81"/>
        <v>177788403.23394457</v>
      </c>
      <c r="AJ82" s="29">
        <f t="shared" si="82"/>
        <v>56057518.58717469</v>
      </c>
      <c r="AK82" s="30">
        <f t="shared" si="83"/>
        <v>59561113.498873115</v>
      </c>
      <c r="AL82" s="30">
        <f t="shared" si="84"/>
        <v>62169771.14789677</v>
      </c>
      <c r="AM82" s="31">
        <f t="shared" si="85"/>
        <v>177788403.23394457</v>
      </c>
      <c r="AN82" s="29">
        <f t="shared" si="86"/>
        <v>56057518.58717469</v>
      </c>
      <c r="AO82" s="30">
        <f t="shared" si="87"/>
        <v>59561113.498873115</v>
      </c>
      <c r="AP82" s="30">
        <f t="shared" si="88"/>
        <v>62169771.14789677</v>
      </c>
      <c r="AQ82" s="31">
        <f t="shared" si="89"/>
        <v>177788403.23394457</v>
      </c>
      <c r="AR82" s="29">
        <f t="shared" si="90"/>
        <v>56057518.58717469</v>
      </c>
      <c r="AS82" s="30">
        <f t="shared" si="91"/>
        <v>59561113.498873115</v>
      </c>
      <c r="AT82" s="30">
        <f t="shared" si="92"/>
        <v>62169771.14789677</v>
      </c>
      <c r="AU82" s="31">
        <f t="shared" si="93"/>
        <v>177788403.23394457</v>
      </c>
      <c r="AV82" s="29">
        <f t="shared" si="94"/>
        <v>56057518.58717469</v>
      </c>
      <c r="AW82" s="30">
        <f t="shared" si="95"/>
        <v>59561113.498873115</v>
      </c>
      <c r="AX82" s="30">
        <f t="shared" si="96"/>
        <v>62169771.14789677</v>
      </c>
      <c r="AY82" s="31">
        <f t="shared" si="97"/>
        <v>177788403.23394457</v>
      </c>
      <c r="AZ82" s="29">
        <f t="shared" si="98"/>
        <v>56057518.58717469</v>
      </c>
      <c r="BA82" s="30">
        <f t="shared" si="99"/>
        <v>59561113.498873115</v>
      </c>
      <c r="BB82" s="30">
        <f t="shared" si="100"/>
        <v>62169771.14789677</v>
      </c>
      <c r="BC82" s="31">
        <f t="shared" si="101"/>
        <v>177788403.23394457</v>
      </c>
      <c r="BD82" s="29">
        <f t="shared" si="102"/>
        <v>56057518.58717469</v>
      </c>
      <c r="BE82" s="30">
        <f t="shared" si="103"/>
        <v>59561113.498873115</v>
      </c>
      <c r="BF82" s="30">
        <f t="shared" si="104"/>
        <v>155424427.86974192</v>
      </c>
      <c r="BG82" s="31">
        <f t="shared" si="105"/>
        <v>271043059.9557897</v>
      </c>
      <c r="BH82" s="31">
        <f t="shared" si="57"/>
        <v>2226715495.52918</v>
      </c>
      <c r="BI82" s="23">
        <f t="shared" si="106"/>
        <v>185559624.62743166</v>
      </c>
    </row>
    <row r="83" spans="1:61" ht="13.5" thickBot="1">
      <c r="A83" s="41"/>
      <c r="B83" s="59"/>
      <c r="C83" s="60" t="s">
        <v>83</v>
      </c>
      <c r="D83" s="51"/>
      <c r="E83" s="31"/>
      <c r="F83" s="31">
        <f>SUM(F3:F80)</f>
        <v>262867</v>
      </c>
      <c r="G83" s="31">
        <f>SUM(G3:G80)</f>
        <v>413504105492</v>
      </c>
      <c r="H83" s="31">
        <f>SUM(H3:H80)</f>
        <v>436639304027</v>
      </c>
      <c r="I83" s="31">
        <f>SUM(I3:I80)</f>
        <v>455281573026.99994</v>
      </c>
      <c r="J83" s="31">
        <f t="shared" si="55"/>
        <v>461484080426.1363</v>
      </c>
      <c r="K83" s="31">
        <f t="shared" si="56"/>
        <v>481187094532.2362</v>
      </c>
      <c r="L83" s="31">
        <f t="shared" si="58"/>
        <v>36918726434.090904</v>
      </c>
      <c r="M83" s="31">
        <f t="shared" si="59"/>
        <v>39226146836.22159</v>
      </c>
      <c r="N83" s="31">
        <f t="shared" si="60"/>
        <v>40082884974.53528</v>
      </c>
      <c r="O83" s="31">
        <f t="shared" si="61"/>
        <v>116227758244.84778</v>
      </c>
      <c r="P83" s="31">
        <f t="shared" si="62"/>
        <v>36918726434.090904</v>
      </c>
      <c r="Q83" s="31">
        <f t="shared" si="63"/>
        <v>39226146836.22159</v>
      </c>
      <c r="R83" s="31">
        <f t="shared" si="64"/>
        <v>40082884974.53528</v>
      </c>
      <c r="S83" s="31">
        <f t="shared" si="65"/>
        <v>116227758244.84778</v>
      </c>
      <c r="T83" s="31">
        <f t="shared" si="66"/>
        <v>36918726434.090904</v>
      </c>
      <c r="U83" s="31">
        <f t="shared" si="67"/>
        <v>39226146836.22159</v>
      </c>
      <c r="V83" s="31">
        <f t="shared" si="68"/>
        <v>40082884974.53528</v>
      </c>
      <c r="W83" s="31">
        <f t="shared" si="69"/>
        <v>116227758244.84778</v>
      </c>
      <c r="X83" s="31">
        <f t="shared" si="70"/>
        <v>36918726434.090904</v>
      </c>
      <c r="Y83" s="31">
        <f t="shared" si="71"/>
        <v>39226146836.22159</v>
      </c>
      <c r="Z83" s="31">
        <f t="shared" si="72"/>
        <v>40082884974.53528</v>
      </c>
      <c r="AA83" s="31">
        <f t="shared" si="73"/>
        <v>116227758244.84778</v>
      </c>
      <c r="AB83" s="31">
        <f t="shared" si="74"/>
        <v>36918726434.090904</v>
      </c>
      <c r="AC83" s="31">
        <f t="shared" si="75"/>
        <v>39226146836.22159</v>
      </c>
      <c r="AD83" s="31">
        <f t="shared" si="76"/>
        <v>40082884974.53528</v>
      </c>
      <c r="AE83" s="31">
        <f t="shared" si="77"/>
        <v>116227758244.84778</v>
      </c>
      <c r="AF83" s="31">
        <f t="shared" si="78"/>
        <v>36918726434.090904</v>
      </c>
      <c r="AG83" s="31">
        <f t="shared" si="79"/>
        <v>39226146836.22159</v>
      </c>
      <c r="AH83" s="31">
        <f t="shared" si="80"/>
        <v>40082884974.53528</v>
      </c>
      <c r="AI83" s="31">
        <f t="shared" si="81"/>
        <v>116227758244.84778</v>
      </c>
      <c r="AJ83" s="31">
        <f t="shared" si="82"/>
        <v>36918726434.090904</v>
      </c>
      <c r="AK83" s="31">
        <f t="shared" si="83"/>
        <v>39226146836.22159</v>
      </c>
      <c r="AL83" s="31">
        <f t="shared" si="84"/>
        <v>40082884974.53528</v>
      </c>
      <c r="AM83" s="31">
        <f t="shared" si="85"/>
        <v>116227758244.84778</v>
      </c>
      <c r="AN83" s="31">
        <f t="shared" si="86"/>
        <v>36918726434.090904</v>
      </c>
      <c r="AO83" s="31">
        <f t="shared" si="87"/>
        <v>39226146836.22159</v>
      </c>
      <c r="AP83" s="31">
        <f t="shared" si="88"/>
        <v>40082884974.53528</v>
      </c>
      <c r="AQ83" s="31">
        <f t="shared" si="89"/>
        <v>116227758244.84778</v>
      </c>
      <c r="AR83" s="31">
        <f t="shared" si="90"/>
        <v>36918726434.090904</v>
      </c>
      <c r="AS83" s="31">
        <f t="shared" si="91"/>
        <v>39226146836.22159</v>
      </c>
      <c r="AT83" s="31">
        <f t="shared" si="92"/>
        <v>40082884974.53528</v>
      </c>
      <c r="AU83" s="31">
        <f t="shared" si="93"/>
        <v>116227758244.84778</v>
      </c>
      <c r="AV83" s="31">
        <f t="shared" si="94"/>
        <v>36918726434.090904</v>
      </c>
      <c r="AW83" s="31">
        <f t="shared" si="95"/>
        <v>39226146836.22159</v>
      </c>
      <c r="AX83" s="31">
        <f t="shared" si="96"/>
        <v>40082884974.53528</v>
      </c>
      <c r="AY83" s="31">
        <f t="shared" si="97"/>
        <v>116227758244.84778</v>
      </c>
      <c r="AZ83" s="31">
        <f t="shared" si="98"/>
        <v>36918726434.090904</v>
      </c>
      <c r="BA83" s="31">
        <f t="shared" si="99"/>
        <v>39226146836.22159</v>
      </c>
      <c r="BB83" s="31">
        <f t="shared" si="100"/>
        <v>40082884974.53528</v>
      </c>
      <c r="BC83" s="31">
        <f t="shared" si="101"/>
        <v>116227758244.84778</v>
      </c>
      <c r="BD83" s="31">
        <f t="shared" si="102"/>
        <v>36918726434.090904</v>
      </c>
      <c r="BE83" s="31">
        <f t="shared" si="103"/>
        <v>39226146836.22159</v>
      </c>
      <c r="BF83" s="31">
        <f t="shared" si="104"/>
        <v>100207212436.3382</v>
      </c>
      <c r="BG83" s="31">
        <f t="shared" si="105"/>
        <v>176352085706.6507</v>
      </c>
      <c r="BH83" s="28">
        <f t="shared" si="57"/>
        <v>1454857426399.976</v>
      </c>
      <c r="BI83" s="23">
        <f t="shared" si="106"/>
        <v>121238118866.66467</v>
      </c>
    </row>
    <row r="84" spans="7:61" ht="12.75">
      <c r="G84" s="25"/>
      <c r="L84" s="20"/>
      <c r="M84" s="20"/>
      <c r="N84" s="20"/>
      <c r="O84" s="26" t="s">
        <v>89</v>
      </c>
      <c r="AZ84" s="32">
        <f>AZ83*12</f>
        <v>443024717209.0908</v>
      </c>
      <c r="BA84" s="32">
        <f>BA83*12</f>
        <v>470713762034.65906</v>
      </c>
      <c r="BB84" s="32">
        <f>BB83*11+BF83</f>
        <v>541118947156.22626</v>
      </c>
      <c r="BC84" s="32">
        <f>AZ84+BA84+BB84</f>
        <v>1454857426399.976</v>
      </c>
      <c r="BG84" s="32" t="s">
        <v>89</v>
      </c>
      <c r="BH84" s="28" t="s">
        <v>89</v>
      </c>
      <c r="BI84" s="23"/>
    </row>
    <row r="85" spans="52:60" ht="12.75">
      <c r="AZ85" s="21">
        <f>205090476676+198681399281</f>
        <v>403771875957</v>
      </c>
      <c r="BA85" s="23">
        <v>442605191081</v>
      </c>
      <c r="BB85" s="23">
        <v>460862655204</v>
      </c>
      <c r="BH85" s="25"/>
    </row>
    <row r="86" spans="52:60" ht="12.75">
      <c r="AZ86" s="32">
        <f>AZ84-AZ85</f>
        <v>39252841252.09082</v>
      </c>
      <c r="BA86" s="23">
        <f>BA84-BA85</f>
        <v>28108570953.659058</v>
      </c>
      <c r="BB86" s="23">
        <f>BB84-BB85</f>
        <v>80256291952.22626</v>
      </c>
      <c r="BH86" s="33"/>
    </row>
    <row r="87" spans="52:60" ht="12.75">
      <c r="AZ87" s="33"/>
      <c r="BA87" s="33"/>
      <c r="BB87" s="33"/>
      <c r="BH87" s="25"/>
    </row>
    <row r="88" spans="52:60" ht="12.75">
      <c r="AZ88" s="35"/>
      <c r="BH88" s="23"/>
    </row>
    <row r="89" ht="12.75">
      <c r="AZ89" s="35"/>
    </row>
  </sheetData>
  <autoFilter ref="B2:BM86"/>
  <mergeCells count="13">
    <mergeCell ref="BD1:BG1"/>
    <mergeCell ref="AN1:AQ1"/>
    <mergeCell ref="AR1:AU1"/>
    <mergeCell ref="AV1:AY1"/>
    <mergeCell ref="AZ1:BC1"/>
    <mergeCell ref="X1:AA1"/>
    <mergeCell ref="AB1:AE1"/>
    <mergeCell ref="AF1:AI1"/>
    <mergeCell ref="AJ1:AM1"/>
    <mergeCell ref="B1:I1"/>
    <mergeCell ref="L1:O1"/>
    <mergeCell ref="P1:S1"/>
    <mergeCell ref="T1:W1"/>
  </mergeCells>
  <printOptions horizontalCentered="1"/>
  <pageMargins left="0.3937007874015748" right="0.3937007874015748" top="0.72" bottom="0.53" header="0" footer="0"/>
  <pageSetup fitToHeight="12" horizontalDpi="600" verticalDpi="600" orientation="portrait" scale="65" r:id="rId1"/>
  <headerFooter alignWithMargins="0">
    <oddHeader>&amp;CFIDUPREVISORA S.A.
FONDO NACIONAL DE PRESTACIONES SOCIALES DEL MAGISTERIO
DIRECCION DE AFILIACIONES Y RECAUDOS
PROYECCIONPAC 2008</oddHeader>
    <oddFooter>&amp;LElaboró: MARTHA PINZON ZUÑIGA
&amp;D&amp;T&amp;R&amp;F</oddFooter>
  </headerFooter>
  <colBreaks count="11" manualBreakCount="11">
    <brk id="15" max="65535" man="1"/>
    <brk id="19" max="65535" man="1"/>
    <brk id="23" max="65535" man="1"/>
    <brk id="27" max="65535" man="1"/>
    <brk id="31" max="65535" man="1"/>
    <brk id="35" max="65535" man="1"/>
    <brk id="39" max="65535" man="1"/>
    <brk id="43" max="65535" man="1"/>
    <brk id="47" max="65535" man="1"/>
    <brk id="51" max="65535" man="1"/>
    <brk id="5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FIDUPREVISORA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tdar06</dc:creator>
  <cp:keywords/>
  <dc:description/>
  <cp:lastModifiedBy>DIEGO</cp:lastModifiedBy>
  <cp:lastPrinted>2008-01-24T20:38:23Z</cp:lastPrinted>
  <dcterms:created xsi:type="dcterms:W3CDTF">2007-12-28T14:03:38Z</dcterms:created>
  <dcterms:modified xsi:type="dcterms:W3CDTF">2008-05-09T09:50:48Z</dcterms:modified>
  <cp:category/>
  <cp:version/>
  <cp:contentType/>
  <cp:contentStatus/>
</cp:coreProperties>
</file>