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130" tabRatio="916" activeTab="0"/>
  </bookViews>
  <sheets>
    <sheet name="Resumen" sheetId="1" r:id="rId1"/>
    <sheet name="Matricula" sheetId="2" r:id="rId2"/>
  </sheets>
  <definedNames>
    <definedName name="_xlnm._FilterDatabase" localSheetId="1" hidden="1">'Matricula'!$A$14:$AM$95</definedName>
    <definedName name="CODIGO_DIVIPOLA">#REF!</definedName>
    <definedName name="DboREGISTRO_LEY_617">#REF!</definedName>
  </definedNames>
  <calcPr fullCalcOnLoad="1"/>
</workbook>
</file>

<file path=xl/comments1.xml><?xml version="1.0" encoding="utf-8"?>
<comments xmlns="http://schemas.openxmlformats.org/spreadsheetml/2006/main">
  <authors>
    <author>nalba</author>
  </authors>
  <commentList>
    <comment ref="B13" authorId="0">
      <text>
        <r>
          <rPr>
            <b/>
            <sz val="8"/>
            <rFont val="Tahoma"/>
            <family val="0"/>
          </rPr>
          <t>nalba:</t>
        </r>
        <r>
          <rPr>
            <sz val="8"/>
            <rFont val="Tahoma"/>
            <family val="0"/>
          </rPr>
          <t xml:space="preserve">
Busque la asignación de su E.T. en la columna X del cuadro de matrícula</t>
        </r>
      </text>
    </comment>
    <comment ref="E13" authorId="0">
      <text>
        <r>
          <rPr>
            <b/>
            <sz val="8"/>
            <rFont val="Tahoma"/>
            <family val="0"/>
          </rPr>
          <t>nalba:</t>
        </r>
        <r>
          <rPr>
            <sz val="8"/>
            <rFont val="Tahoma"/>
            <family val="0"/>
          </rPr>
          <t xml:space="preserve">
Busque la matrícula de su ET en la columna U del cuadro de matrícula</t>
        </r>
      </text>
    </comment>
  </commentList>
</comments>
</file>

<file path=xl/sharedStrings.xml><?xml version="1.0" encoding="utf-8"?>
<sst xmlns="http://schemas.openxmlformats.org/spreadsheetml/2006/main" count="186" uniqueCount="145">
  <si>
    <t>Atlántico</t>
  </si>
  <si>
    <t>Quindío</t>
  </si>
  <si>
    <t>Putumayo</t>
  </si>
  <si>
    <t>San Andrés</t>
  </si>
  <si>
    <t>Guaviare</t>
  </si>
  <si>
    <t>Guainía</t>
  </si>
  <si>
    <t>Barranquilla</t>
  </si>
  <si>
    <t>Bogotá</t>
  </si>
  <si>
    <t>Arauca</t>
  </si>
  <si>
    <t>Casanare</t>
  </si>
  <si>
    <t>Amazonas</t>
  </si>
  <si>
    <t>Vichada</t>
  </si>
  <si>
    <t>Vaupés</t>
  </si>
  <si>
    <t>Envigado</t>
  </si>
  <si>
    <t>Ibagué</t>
  </si>
  <si>
    <t>Itagüí</t>
  </si>
  <si>
    <t>Manizales</t>
  </si>
  <si>
    <t>Neiva</t>
  </si>
  <si>
    <t>Sincelejo</t>
  </si>
  <si>
    <t>Barrancabermeja</t>
  </si>
  <si>
    <t>Buga</t>
  </si>
  <si>
    <t>Córdoba</t>
  </si>
  <si>
    <t>Girón</t>
  </si>
  <si>
    <t>Palmira</t>
  </si>
  <si>
    <t>Pasto</t>
  </si>
  <si>
    <t>Pereira</t>
  </si>
  <si>
    <t>Popayán</t>
  </si>
  <si>
    <t>Tuluá</t>
  </si>
  <si>
    <t>Valledupar</t>
  </si>
  <si>
    <t>Villavicencio</t>
  </si>
  <si>
    <t>Cauca</t>
  </si>
  <si>
    <t>Duitama</t>
  </si>
  <si>
    <t>Fusagasugá</t>
  </si>
  <si>
    <t>Montería</t>
  </si>
  <si>
    <t>Sogamoso</t>
  </si>
  <si>
    <t>Lorica</t>
  </si>
  <si>
    <t>Magangué</t>
  </si>
  <si>
    <t>Sahagún</t>
  </si>
  <si>
    <t>Tumaco</t>
  </si>
  <si>
    <t>Turbo</t>
  </si>
  <si>
    <t>Armenia</t>
  </si>
  <si>
    <t>Bello</t>
  </si>
  <si>
    <t>Bucaramanga</t>
  </si>
  <si>
    <t>Cali</t>
  </si>
  <si>
    <t>Cartago</t>
  </si>
  <si>
    <t>Cúcuta</t>
  </si>
  <si>
    <t>Floridablanca</t>
  </si>
  <si>
    <t>Girardot</t>
  </si>
  <si>
    <t>La Guajira</t>
  </si>
  <si>
    <t>Medellín</t>
  </si>
  <si>
    <t>Soacha</t>
  </si>
  <si>
    <t>Soledad</t>
  </si>
  <si>
    <t>Tunja</t>
  </si>
  <si>
    <t>Antioquia</t>
  </si>
  <si>
    <t>Bolívar</t>
  </si>
  <si>
    <t>Buenaventura</t>
  </si>
  <si>
    <t>Caldas</t>
  </si>
  <si>
    <t>Cesar</t>
  </si>
  <si>
    <t>Dosquebradas</t>
  </si>
  <si>
    <t>Florencia</t>
  </si>
  <si>
    <t>Huila</t>
  </si>
  <si>
    <t>Magdalena</t>
  </si>
  <si>
    <t>Maicao</t>
  </si>
  <si>
    <t>Norte de Santander</t>
  </si>
  <si>
    <t>Risaralda</t>
  </si>
  <si>
    <t>Sucre</t>
  </si>
  <si>
    <t>Tolima</t>
  </si>
  <si>
    <t>Valle del Cauca</t>
  </si>
  <si>
    <t>Boyacá</t>
  </si>
  <si>
    <t>Ciénaga</t>
  </si>
  <si>
    <t>Cundinamarca</t>
  </si>
  <si>
    <t>Nariño</t>
  </si>
  <si>
    <t>Santander</t>
  </si>
  <si>
    <t>Caquetá</t>
  </si>
  <si>
    <t>Chocó</t>
  </si>
  <si>
    <t>Meta</t>
  </si>
  <si>
    <t>Cartagena</t>
  </si>
  <si>
    <t>Santa marta</t>
  </si>
  <si>
    <t>Primaria</t>
  </si>
  <si>
    <t>MATRÍCULA OFICIAL 2007</t>
  </si>
  <si>
    <t>ZONA URBANA</t>
  </si>
  <si>
    <t>ZONA RURAL</t>
  </si>
  <si>
    <t>Entidad certifcada</t>
  </si>
  <si>
    <t>Secundaria</t>
  </si>
  <si>
    <t>Quibdó</t>
  </si>
  <si>
    <t>Uribia</t>
  </si>
  <si>
    <t>CAFAM</t>
  </si>
  <si>
    <t>Aceleración del aprendizaje - AA</t>
  </si>
  <si>
    <t>PostPrimaria - PsP</t>
  </si>
  <si>
    <t>Telesecundaria - TS</t>
  </si>
  <si>
    <t>Sistema Aprendizaje Tutorial -SAT</t>
  </si>
  <si>
    <t>Servicio Educativo Rural - SER</t>
  </si>
  <si>
    <t>Asignación</t>
  </si>
  <si>
    <t>Grupo E.T.</t>
  </si>
  <si>
    <t>Total matrícula modalidades</t>
  </si>
  <si>
    <t>Totales</t>
  </si>
  <si>
    <t>Total matrícula modalidades -MM</t>
  </si>
  <si>
    <t xml:space="preserve">Decreto 3011 
</t>
  </si>
  <si>
    <t>TOTAL MATRÍCULA 2007 CONTRATADA SGP (OFICIAL Y PRIVADA)</t>
  </si>
  <si>
    <t xml:space="preserve">METODOLOGIAS ATENDIDAS CON DOCENTES OFICIALES </t>
  </si>
  <si>
    <t>METODOLOGIAS ATENDIDAS POR CONTRATOS</t>
  </si>
  <si>
    <t>POBLACION ATENDIDA CON RECURSOS ADICIONALES PPTO NAL</t>
  </si>
  <si>
    <t>Asignacion Promedio 2007</t>
  </si>
  <si>
    <t>Promedio Asignación 2008</t>
  </si>
  <si>
    <t>Matrícula SINEB que Cruzo</t>
  </si>
  <si>
    <t>ASIGNACION</t>
  </si>
  <si>
    <t xml:space="preserve">Matrícula oficial </t>
  </si>
  <si>
    <t>Ingresos</t>
  </si>
  <si>
    <t>Matrícula contratada</t>
  </si>
  <si>
    <t>Ingreso</t>
  </si>
  <si>
    <t>Total ingreso metodologías</t>
  </si>
  <si>
    <t>Población vulnerable</t>
  </si>
  <si>
    <t xml:space="preserve">Entidad territorial </t>
  </si>
  <si>
    <t>Matrícula oficial</t>
  </si>
  <si>
    <t>60% Tipología Primaria urbana</t>
  </si>
  <si>
    <t>Total matrícula 2007</t>
  </si>
  <si>
    <t>Total Asignación PA 2007</t>
  </si>
  <si>
    <t>MATRICULA REGULAR O TRADICIONAL</t>
  </si>
  <si>
    <t>Entidad territoria</t>
  </si>
  <si>
    <t>Resumen de asignación</t>
  </si>
  <si>
    <t xml:space="preserve">Ingreso oficial </t>
  </si>
  <si>
    <t>Ingreso contratos</t>
  </si>
  <si>
    <t>Total</t>
  </si>
  <si>
    <t>Metodologías</t>
  </si>
  <si>
    <t>Matrícula regular</t>
  </si>
  <si>
    <t>Asignación por alumno (Tipología)</t>
  </si>
  <si>
    <t>Total ingresos</t>
  </si>
  <si>
    <t>Total metodologías</t>
  </si>
  <si>
    <t>6% gastos administrativos</t>
  </si>
  <si>
    <t>1% cuota de administración</t>
  </si>
  <si>
    <t>Ascensos</t>
  </si>
  <si>
    <t>CPS</t>
  </si>
  <si>
    <t>Ingreso matrícula oficial</t>
  </si>
  <si>
    <t>Ingreso matrícula contratada</t>
  </si>
  <si>
    <t>Decreto 3011 (60% Primaria urbana)</t>
  </si>
  <si>
    <t>TOTAL MATRÍCULA 2007 ASIGNACIÓN 2008</t>
  </si>
  <si>
    <t xml:space="preserve">Subtotal </t>
  </si>
  <si>
    <t>Disponible nómina</t>
  </si>
  <si>
    <t>Gastos administrativos</t>
  </si>
  <si>
    <t>Cuota administración</t>
  </si>
  <si>
    <t>Costo nómina docentes y DD</t>
  </si>
  <si>
    <t>Asignación complementaria</t>
  </si>
  <si>
    <t>Costo nómina administrativos</t>
  </si>
  <si>
    <t>Diferencia</t>
  </si>
  <si>
    <t>Asignación por metodología</t>
  </si>
</sst>
</file>

<file path=xl/styles.xml><?xml version="1.0" encoding="utf-8"?>
<styleSheet xmlns="http://schemas.openxmlformats.org/spreadsheetml/2006/main">
  <numFmts count="4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 * #,##0_ ;_ * \-#,##0_ ;_ * &quot;-&quot;??_ ;_ @_ "/>
    <numFmt numFmtId="187" formatCode="_-[$€-2]* #,##0.00_-;\-[$€-2]* #,##0.00_-;_-[$€-2]* &quot;-&quot;??_-"/>
    <numFmt numFmtId="188" formatCode="_-* #,##0.0000\ _P_t_s_-;\-* #,##0.0000\ _P_t_s_-;_-* &quot;-&quot;??\ _P_t_s_-;_-@_-"/>
    <numFmt numFmtId="189" formatCode="_ * #,##0.0000_ ;_ * \-#,##0.0000_ ;_ * &quot;-&quot;????_ ;_ @_ "/>
    <numFmt numFmtId="190" formatCode="_-* #,##0\ _P_t_s_-;\-* #,##0\ _P_t_s_-;_-* &quot;-&quot;??\ _P_t_s_-;_-@_-"/>
    <numFmt numFmtId="191" formatCode="#,##0.0"/>
    <numFmt numFmtId="192" formatCode="0.0%"/>
    <numFmt numFmtId="193" formatCode="_-* #,##0\ _€_-;\-* #,##0\ _€_-;_-* &quot;-&quot;??\ _€_-;_-@_-"/>
    <numFmt numFmtId="194" formatCode="_ * #,##0.0_ ;_ * \-#,##0.0_ ;_ * &quot;-&quot;??_ ;_ @_ "/>
    <numFmt numFmtId="195" formatCode="0.0000%"/>
    <numFmt numFmtId="196" formatCode="0.000%"/>
    <numFmt numFmtId="197" formatCode="0.0"/>
    <numFmt numFmtId="198" formatCode="_(* #,##0.0_);_(* \(#,##0.0\);_(* &quot;-&quot;?_);_(@_)"/>
    <numFmt numFmtId="199" formatCode="_(* #,##0.0_);_(* \(#,##0.0\);_(* &quot;-&quot;??_);_(@_)"/>
    <numFmt numFmtId="200" formatCode="_(* #,##0_);_(* \(#,##0\);_(* &quot;-&quot;??_);_(@_)"/>
    <numFmt numFmtId="201" formatCode="0.000"/>
    <numFmt numFmtId="202" formatCode="#,##0.000000"/>
  </numFmts>
  <fonts count="33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sz val="9"/>
      <color indexed="16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187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0" fontId="4" fillId="8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9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9" fontId="7" fillId="0" borderId="0" xfId="0" applyNumberFormat="1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25" borderId="12" xfId="0" applyFont="1" applyFill="1" applyBorder="1" applyAlignment="1">
      <alignment horizontal="center" wrapText="1"/>
    </xf>
    <xf numFmtId="0" fontId="7" fillId="25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3" fontId="7" fillId="0" borderId="0" xfId="0" applyNumberFormat="1" applyFont="1" applyAlignment="1">
      <alignment/>
    </xf>
    <xf numFmtId="0" fontId="10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3" fontId="6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7" fillId="15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Fill="1" applyBorder="1" applyAlignment="1">
      <alignment/>
    </xf>
    <xf numFmtId="0" fontId="0" fillId="26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17" xfId="0" applyBorder="1" applyAlignment="1">
      <alignment/>
    </xf>
    <xf numFmtId="3" fontId="6" fillId="0" borderId="13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/>
    </xf>
    <xf numFmtId="3" fontId="6" fillId="0" borderId="19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9" fontId="4" fillId="0" borderId="10" xfId="0" applyNumberFormat="1" applyFont="1" applyBorder="1" applyAlignment="1">
      <alignment/>
    </xf>
    <xf numFmtId="3" fontId="30" fillId="0" borderId="10" xfId="0" applyNumberFormat="1" applyFont="1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3" xfId="0" applyFont="1" applyFill="1" applyBorder="1" applyAlignment="1">
      <alignment horizontal="center" wrapText="1"/>
    </xf>
    <xf numFmtId="0" fontId="4" fillId="27" borderId="13" xfId="0" applyFont="1" applyFill="1" applyBorder="1" applyAlignment="1">
      <alignment horizontal="center" wrapText="1"/>
    </xf>
    <xf numFmtId="0" fontId="4" fillId="22" borderId="13" xfId="0" applyFont="1" applyFill="1" applyBorder="1" applyAlignment="1">
      <alignment horizontal="center" wrapText="1"/>
    </xf>
    <xf numFmtId="0" fontId="4" fillId="22" borderId="13" xfId="0" applyFont="1" applyFill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0" fillId="0" borderId="14" xfId="0" applyBorder="1" applyAlignment="1">
      <alignment/>
    </xf>
    <xf numFmtId="3" fontId="0" fillId="0" borderId="21" xfId="0" applyNumberFormat="1" applyBorder="1" applyAlignment="1">
      <alignment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0" fontId="4" fillId="0" borderId="23" xfId="0" applyFont="1" applyFill="1" applyBorder="1" applyAlignment="1">
      <alignment/>
    </xf>
    <xf numFmtId="3" fontId="4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0" fontId="0" fillId="27" borderId="14" xfId="0" applyFill="1" applyBorder="1" applyAlignment="1">
      <alignment/>
    </xf>
    <xf numFmtId="0" fontId="0" fillId="22" borderId="14" xfId="0" applyFill="1" applyBorder="1" applyAlignment="1">
      <alignment/>
    </xf>
    <xf numFmtId="0" fontId="30" fillId="0" borderId="14" xfId="0" applyFont="1" applyBorder="1" applyAlignment="1">
      <alignment/>
    </xf>
    <xf numFmtId="3" fontId="30" fillId="0" borderId="21" xfId="0" applyNumberFormat="1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27" borderId="13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4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29" fillId="0" borderId="15" xfId="0" applyFont="1" applyBorder="1" applyAlignment="1">
      <alignment/>
    </xf>
    <xf numFmtId="3" fontId="29" fillId="0" borderId="16" xfId="0" applyNumberFormat="1" applyFont="1" applyBorder="1" applyAlignment="1">
      <alignment/>
    </xf>
    <xf numFmtId="3" fontId="29" fillId="0" borderId="22" xfId="0" applyNumberFormat="1" applyFont="1" applyBorder="1" applyAlignment="1">
      <alignment/>
    </xf>
    <xf numFmtId="0" fontId="0" fillId="0" borderId="11" xfId="0" applyFill="1" applyBorder="1" applyAlignment="1">
      <alignment/>
    </xf>
    <xf numFmtId="3" fontId="0" fillId="0" borderId="13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3" fontId="0" fillId="0" borderId="22" xfId="0" applyNumberForma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11" borderId="13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22" borderId="31" xfId="0" applyFont="1" applyFill="1" applyBorder="1" applyAlignment="1">
      <alignment horizontal="center" vertical="center" wrapText="1"/>
    </xf>
    <xf numFmtId="0" fontId="4" fillId="22" borderId="32" xfId="0" applyFont="1" applyFill="1" applyBorder="1" applyAlignment="1">
      <alignment horizontal="center" vertical="center" wrapText="1"/>
    </xf>
    <xf numFmtId="0" fontId="5" fillId="27" borderId="31" xfId="0" applyFont="1" applyFill="1" applyBorder="1" applyAlignment="1">
      <alignment horizontal="center"/>
    </xf>
    <xf numFmtId="0" fontId="5" fillId="27" borderId="33" xfId="0" applyFont="1" applyFill="1" applyBorder="1" applyAlignment="1">
      <alignment horizontal="center"/>
    </xf>
    <xf numFmtId="0" fontId="5" fillId="27" borderId="32" xfId="0" applyFont="1" applyFill="1" applyBorder="1" applyAlignment="1">
      <alignment horizontal="center"/>
    </xf>
    <xf numFmtId="0" fontId="5" fillId="22" borderId="31" xfId="0" applyFont="1" applyFill="1" applyBorder="1" applyAlignment="1">
      <alignment horizontal="center"/>
    </xf>
    <xf numFmtId="0" fontId="5" fillId="22" borderId="33" xfId="0" applyFont="1" applyFill="1" applyBorder="1" applyAlignment="1">
      <alignment horizontal="center"/>
    </xf>
    <xf numFmtId="0" fontId="5" fillId="22" borderId="32" xfId="0" applyFont="1" applyFill="1" applyBorder="1" applyAlignment="1">
      <alignment horizontal="center"/>
    </xf>
    <xf numFmtId="0" fontId="6" fillId="15" borderId="34" xfId="0" applyFont="1" applyFill="1" applyBorder="1" applyAlignment="1">
      <alignment horizontal="center" vertical="center"/>
    </xf>
    <xf numFmtId="0" fontId="4" fillId="7" borderId="31" xfId="0" applyFont="1" applyFill="1" applyBorder="1" applyAlignment="1">
      <alignment horizontal="center" vertical="center" wrapText="1"/>
    </xf>
    <xf numFmtId="0" fontId="4" fillId="7" borderId="33" xfId="0" applyFont="1" applyFill="1" applyBorder="1" applyAlignment="1">
      <alignment horizontal="center" vertical="center" wrapText="1"/>
    </xf>
    <xf numFmtId="0" fontId="4" fillId="7" borderId="32" xfId="0" applyFont="1" applyFill="1" applyBorder="1" applyAlignment="1">
      <alignment horizontal="center" vertical="center" wrapText="1"/>
    </xf>
    <xf numFmtId="0" fontId="4" fillId="10" borderId="31" xfId="0" applyFont="1" applyFill="1" applyBorder="1" applyAlignment="1">
      <alignment horizontal="center" vertical="center" wrapText="1"/>
    </xf>
    <xf numFmtId="0" fontId="4" fillId="10" borderId="33" xfId="0" applyFont="1" applyFill="1" applyBorder="1" applyAlignment="1">
      <alignment horizontal="center" vertical="center" wrapText="1"/>
    </xf>
    <xf numFmtId="0" fontId="4" fillId="10" borderId="32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Followed Hyperlink" xfId="50"/>
    <cellStyle name="Input" xfId="51"/>
    <cellStyle name="Linked Cell" xfId="52"/>
    <cellStyle name="Comma" xfId="53"/>
    <cellStyle name="Comma [0]" xfId="54"/>
    <cellStyle name="Currency" xfId="55"/>
    <cellStyle name="Currency [0]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1">
      <selection activeCell="B1" sqref="B1"/>
    </sheetView>
  </sheetViews>
  <sheetFormatPr defaultColWidth="11.421875" defaultRowHeight="12.75"/>
  <cols>
    <col min="1" max="1" width="31.7109375" style="0" customWidth="1"/>
    <col min="2" max="2" width="14.57421875" style="0" customWidth="1"/>
    <col min="3" max="3" width="13.7109375" style="0" customWidth="1"/>
    <col min="4" max="4" width="15.140625" style="0" customWidth="1"/>
    <col min="5" max="5" width="13.8515625" style="0" customWidth="1"/>
    <col min="6" max="6" width="15.7109375" style="0" customWidth="1"/>
    <col min="7" max="7" width="15.00390625" style="0" customWidth="1"/>
    <col min="8" max="8" width="10.28125" style="0" customWidth="1"/>
    <col min="10" max="10" width="19.140625" style="0" customWidth="1"/>
  </cols>
  <sheetData>
    <row r="1" spans="1:11" ht="13.5" thickBot="1">
      <c r="A1" s="42" t="s">
        <v>112</v>
      </c>
      <c r="B1" s="43"/>
      <c r="J1" s="47" t="s">
        <v>138</v>
      </c>
      <c r="K1" s="57">
        <v>0.06</v>
      </c>
    </row>
    <row r="2" spans="10:11" ht="13.5" thickBot="1">
      <c r="J2" s="47" t="s">
        <v>139</v>
      </c>
      <c r="K2" s="57">
        <v>0.01</v>
      </c>
    </row>
    <row r="3" spans="1:9" ht="25.5" customHeight="1">
      <c r="A3" s="63"/>
      <c r="B3" s="64" t="s">
        <v>144</v>
      </c>
      <c r="C3" s="65" t="s">
        <v>106</v>
      </c>
      <c r="D3" s="65" t="s">
        <v>107</v>
      </c>
      <c r="E3" s="66" t="s">
        <v>108</v>
      </c>
      <c r="F3" s="67" t="s">
        <v>109</v>
      </c>
      <c r="G3" s="68" t="s">
        <v>110</v>
      </c>
      <c r="H3" s="38"/>
      <c r="I3" s="39"/>
    </row>
    <row r="4" spans="1:7" ht="12.75">
      <c r="A4" s="69" t="s">
        <v>91</v>
      </c>
      <c r="B4" s="59">
        <v>872701</v>
      </c>
      <c r="C4" s="1"/>
      <c r="D4" s="1">
        <f>+B4*C4</f>
        <v>0</v>
      </c>
      <c r="E4" s="1"/>
      <c r="F4" s="1">
        <f>+B4*E4</f>
        <v>0</v>
      </c>
      <c r="G4" s="70">
        <f>+D4+F4</f>
        <v>0</v>
      </c>
    </row>
    <row r="5" spans="1:7" ht="12.75">
      <c r="A5" s="69" t="s">
        <v>86</v>
      </c>
      <c r="B5" s="59">
        <v>423107</v>
      </c>
      <c r="C5" s="1"/>
      <c r="D5" s="1">
        <f aca="true" t="shared" si="0" ref="D5:D10">+B5*C5</f>
        <v>0</v>
      </c>
      <c r="E5" s="1"/>
      <c r="F5" s="1">
        <f aca="true" t="shared" si="1" ref="F5:F10">+B5*E5</f>
        <v>0</v>
      </c>
      <c r="G5" s="70">
        <f aca="true" t="shared" si="2" ref="G5:G10">+D5+F5</f>
        <v>0</v>
      </c>
    </row>
    <row r="6" spans="1:7" ht="12.75">
      <c r="A6" s="69" t="s">
        <v>90</v>
      </c>
      <c r="B6" s="59">
        <v>518450</v>
      </c>
      <c r="C6" s="1"/>
      <c r="D6" s="1">
        <f t="shared" si="0"/>
        <v>0</v>
      </c>
      <c r="E6" s="1"/>
      <c r="F6" s="1">
        <f t="shared" si="1"/>
        <v>0</v>
      </c>
      <c r="G6" s="70">
        <f t="shared" si="2"/>
        <v>0</v>
      </c>
    </row>
    <row r="7" spans="1:7" ht="12.75">
      <c r="A7" s="69" t="s">
        <v>134</v>
      </c>
      <c r="B7" s="59">
        <f>+B20*60%</f>
        <v>552000</v>
      </c>
      <c r="C7" s="1"/>
      <c r="D7" s="1">
        <f t="shared" si="0"/>
        <v>0</v>
      </c>
      <c r="E7" s="1"/>
      <c r="F7" s="1">
        <f t="shared" si="1"/>
        <v>0</v>
      </c>
      <c r="G7" s="70">
        <f t="shared" si="2"/>
        <v>0</v>
      </c>
    </row>
    <row r="8" spans="1:7" ht="12.75">
      <c r="A8" s="69" t="s">
        <v>87</v>
      </c>
      <c r="B8" s="59">
        <v>273627</v>
      </c>
      <c r="C8" s="1"/>
      <c r="D8" s="1">
        <f t="shared" si="0"/>
        <v>0</v>
      </c>
      <c r="E8" s="1"/>
      <c r="F8" s="1">
        <f t="shared" si="1"/>
        <v>0</v>
      </c>
      <c r="G8" s="70">
        <f t="shared" si="2"/>
        <v>0</v>
      </c>
    </row>
    <row r="9" spans="1:7" ht="12.75">
      <c r="A9" s="69" t="s">
        <v>88</v>
      </c>
      <c r="B9" s="59">
        <v>303314</v>
      </c>
      <c r="C9" s="1"/>
      <c r="D9" s="1">
        <f t="shared" si="0"/>
        <v>0</v>
      </c>
      <c r="E9" s="1"/>
      <c r="F9" s="1">
        <f t="shared" si="1"/>
        <v>0</v>
      </c>
      <c r="G9" s="70">
        <f t="shared" si="2"/>
        <v>0</v>
      </c>
    </row>
    <row r="10" spans="1:7" ht="12.75">
      <c r="A10" s="69" t="s">
        <v>89</v>
      </c>
      <c r="B10" s="59">
        <v>425682</v>
      </c>
      <c r="C10" s="1"/>
      <c r="D10" s="1">
        <f t="shared" si="0"/>
        <v>0</v>
      </c>
      <c r="E10" s="1"/>
      <c r="F10" s="1">
        <f t="shared" si="1"/>
        <v>0</v>
      </c>
      <c r="G10" s="70">
        <f t="shared" si="2"/>
        <v>0</v>
      </c>
    </row>
    <row r="11" spans="1:7" ht="13.5" thickBot="1">
      <c r="A11" s="71" t="s">
        <v>127</v>
      </c>
      <c r="B11" s="72"/>
      <c r="C11" s="73">
        <f>SUM(C4:C10)</f>
        <v>0</v>
      </c>
      <c r="D11" s="73">
        <f>SUM(D4:D10)</f>
        <v>0</v>
      </c>
      <c r="E11" s="73">
        <f>SUM(E4:E10)</f>
        <v>0</v>
      </c>
      <c r="F11" s="73">
        <f>SUM(F4:F10)</f>
        <v>0</v>
      </c>
      <c r="G11" s="74">
        <f>SUM(G4:G10)</f>
        <v>0</v>
      </c>
    </row>
    <row r="12" spans="1:7" ht="13.5" thickBot="1">
      <c r="A12" s="46"/>
      <c r="B12" s="60"/>
      <c r="C12" s="53"/>
      <c r="D12" s="53"/>
      <c r="E12" s="53"/>
      <c r="F12" s="53"/>
      <c r="G12" s="53"/>
    </row>
    <row r="13" spans="1:7" ht="13.5" thickBot="1">
      <c r="A13" s="75" t="s">
        <v>111</v>
      </c>
      <c r="B13" s="76">
        <v>562639</v>
      </c>
      <c r="C13" s="76"/>
      <c r="D13" s="76"/>
      <c r="E13" s="77"/>
      <c r="F13" s="76">
        <f>+E13*B13</f>
        <v>0</v>
      </c>
      <c r="G13" s="78">
        <f>+F13</f>
        <v>0</v>
      </c>
    </row>
    <row r="14" ht="13.5" thickBot="1">
      <c r="A14" s="40"/>
    </row>
    <row r="15" spans="1:6" ht="12.75" customHeight="1">
      <c r="A15" s="103" t="s">
        <v>118</v>
      </c>
      <c r="B15" s="99" t="s">
        <v>135</v>
      </c>
      <c r="C15" s="99"/>
      <c r="D15" s="99"/>
      <c r="E15" s="99"/>
      <c r="F15" s="100" t="s">
        <v>126</v>
      </c>
    </row>
    <row r="16" spans="1:6" ht="12.75">
      <c r="A16" s="104"/>
      <c r="B16" s="106" t="s">
        <v>80</v>
      </c>
      <c r="C16" s="106"/>
      <c r="D16" s="107" t="s">
        <v>81</v>
      </c>
      <c r="E16" s="107"/>
      <c r="F16" s="101"/>
    </row>
    <row r="17" spans="1:6" ht="12.75">
      <c r="A17" s="105"/>
      <c r="B17" s="2" t="s">
        <v>78</v>
      </c>
      <c r="C17" s="3" t="s">
        <v>83</v>
      </c>
      <c r="D17" s="2" t="s">
        <v>78</v>
      </c>
      <c r="E17" s="3" t="s">
        <v>83</v>
      </c>
      <c r="F17" s="102"/>
    </row>
    <row r="18" spans="1:6" ht="12.75">
      <c r="A18" s="79" t="s">
        <v>113</v>
      </c>
      <c r="B18" s="1"/>
      <c r="C18" s="1"/>
      <c r="D18" s="1"/>
      <c r="E18" s="1"/>
      <c r="F18" s="70">
        <f>SUM(B18:E18)</f>
        <v>0</v>
      </c>
    </row>
    <row r="19" spans="1:6" ht="12.75">
      <c r="A19" s="80" t="s">
        <v>108</v>
      </c>
      <c r="B19" s="1"/>
      <c r="C19" s="1"/>
      <c r="D19" s="1"/>
      <c r="E19" s="1"/>
      <c r="F19" s="70">
        <f>SUM(B19:E19)</f>
        <v>0</v>
      </c>
    </row>
    <row r="20" spans="1:6" ht="12.75">
      <c r="A20" s="81" t="s">
        <v>125</v>
      </c>
      <c r="B20" s="58">
        <v>920000</v>
      </c>
      <c r="C20" s="58">
        <v>1000000</v>
      </c>
      <c r="D20" s="58">
        <v>990000</v>
      </c>
      <c r="E20" s="58">
        <v>1100000</v>
      </c>
      <c r="F20" s="82"/>
    </row>
    <row r="21" spans="1:6" ht="12.75">
      <c r="A21" s="69" t="s">
        <v>132</v>
      </c>
      <c r="B21" s="1">
        <f>+B20*B18</f>
        <v>0</v>
      </c>
      <c r="C21" s="1">
        <f>+C20*C18</f>
        <v>0</v>
      </c>
      <c r="D21" s="1">
        <f>+D20*D18</f>
        <v>0</v>
      </c>
      <c r="E21" s="1">
        <f>+E20*E18</f>
        <v>0</v>
      </c>
      <c r="F21" s="70">
        <f>SUM(B21:E21)</f>
        <v>0</v>
      </c>
    </row>
    <row r="22" spans="1:6" ht="12.75">
      <c r="A22" s="69" t="s">
        <v>133</v>
      </c>
      <c r="B22" s="1">
        <f>+B20*B19</f>
        <v>0</v>
      </c>
      <c r="C22" s="1">
        <f>+C20*C19</f>
        <v>0</v>
      </c>
      <c r="D22" s="1">
        <f>+D20*D19</f>
        <v>0</v>
      </c>
      <c r="E22" s="1">
        <f>+E20*E19</f>
        <v>0</v>
      </c>
      <c r="F22" s="70">
        <f>SUM(B22:E22)</f>
        <v>0</v>
      </c>
    </row>
    <row r="23" spans="1:6" s="42" customFormat="1" ht="13.5" thickBot="1">
      <c r="A23" s="83" t="s">
        <v>126</v>
      </c>
      <c r="B23" s="73">
        <f>SUM(B21:B22)</f>
        <v>0</v>
      </c>
      <c r="C23" s="73">
        <f>SUM(C21:C22)</f>
        <v>0</v>
      </c>
      <c r="D23" s="73">
        <f>SUM(D21:D22)</f>
        <v>0</v>
      </c>
      <c r="E23" s="73">
        <f>SUM(E21:E22)</f>
        <v>0</v>
      </c>
      <c r="F23" s="74">
        <f>SUM(B23:E23)</f>
        <v>0</v>
      </c>
    </row>
    <row r="24" ht="13.5" thickBot="1"/>
    <row r="25" spans="1:4" ht="25.5">
      <c r="A25" s="84" t="s">
        <v>119</v>
      </c>
      <c r="B25" s="85" t="s">
        <v>120</v>
      </c>
      <c r="C25" s="66" t="s">
        <v>121</v>
      </c>
      <c r="D25" s="86" t="s">
        <v>122</v>
      </c>
    </row>
    <row r="26" spans="1:5" ht="12.75">
      <c r="A26" s="69" t="s">
        <v>124</v>
      </c>
      <c r="B26" s="1">
        <f>+F21</f>
        <v>0</v>
      </c>
      <c r="C26" s="1">
        <f>+F22</f>
        <v>0</v>
      </c>
      <c r="D26" s="70">
        <f>SUM(B26:C26)</f>
        <v>0</v>
      </c>
      <c r="E26" s="56"/>
    </row>
    <row r="27" spans="1:12" ht="12.75">
      <c r="A27" s="69" t="s">
        <v>123</v>
      </c>
      <c r="B27" s="1">
        <f>+D11</f>
        <v>0</v>
      </c>
      <c r="C27" s="1">
        <f>+F11</f>
        <v>0</v>
      </c>
      <c r="D27" s="70">
        <f>SUM(B27:C27)</f>
        <v>0</v>
      </c>
      <c r="E27" s="56"/>
      <c r="I27" s="54"/>
      <c r="J27" s="54"/>
      <c r="K27" s="54"/>
      <c r="L27" s="54"/>
    </row>
    <row r="28" spans="1:12" ht="12.75">
      <c r="A28" s="69" t="s">
        <v>111</v>
      </c>
      <c r="B28" s="1"/>
      <c r="C28" s="1">
        <f>+F13</f>
        <v>0</v>
      </c>
      <c r="D28" s="70">
        <f>SUM(B28:C28)</f>
        <v>0</v>
      </c>
      <c r="E28" s="56"/>
      <c r="I28" s="98"/>
      <c r="J28" s="98"/>
      <c r="K28" s="98"/>
      <c r="L28" s="98"/>
    </row>
    <row r="29" spans="1:12" ht="12.75">
      <c r="A29" s="87" t="s">
        <v>95</v>
      </c>
      <c r="B29" s="52">
        <f>SUM(B26:B28)</f>
        <v>0</v>
      </c>
      <c r="C29" s="52">
        <f>SUM(C26:C28)</f>
        <v>0</v>
      </c>
      <c r="D29" s="88">
        <f>SUM(B29:C29)</f>
        <v>0</v>
      </c>
      <c r="E29" s="56"/>
      <c r="F29" s="56"/>
      <c r="I29" s="55"/>
      <c r="J29" s="55"/>
      <c r="K29" s="55"/>
      <c r="L29" s="55"/>
    </row>
    <row r="30" spans="1:12" ht="12.75">
      <c r="A30" s="69" t="s">
        <v>128</v>
      </c>
      <c r="B30" s="1"/>
      <c r="C30" s="1"/>
      <c r="D30" s="70">
        <f>+D29*6%</f>
        <v>0</v>
      </c>
      <c r="E30" s="56"/>
      <c r="F30" s="56"/>
      <c r="I30" s="40"/>
      <c r="J30" s="40"/>
      <c r="K30" s="40"/>
      <c r="L30" s="40"/>
    </row>
    <row r="31" spans="1:12" ht="12.75">
      <c r="A31" s="69" t="s">
        <v>129</v>
      </c>
      <c r="B31" s="1"/>
      <c r="C31" s="1"/>
      <c r="D31" s="70">
        <f>+D29*1%</f>
        <v>0</v>
      </c>
      <c r="E31" s="56"/>
      <c r="I31" s="40"/>
      <c r="J31" s="40"/>
      <c r="K31" s="40"/>
      <c r="L31" s="40"/>
    </row>
    <row r="32" spans="1:12" ht="12.75">
      <c r="A32" s="69" t="s">
        <v>130</v>
      </c>
      <c r="B32" s="1"/>
      <c r="C32" s="1"/>
      <c r="D32" s="70"/>
      <c r="E32" s="56"/>
      <c r="I32" s="40"/>
      <c r="J32" s="40"/>
      <c r="K32" s="40"/>
      <c r="L32" s="40"/>
    </row>
    <row r="33" spans="1:12" ht="12.75">
      <c r="A33" s="69" t="s">
        <v>131</v>
      </c>
      <c r="B33" s="1"/>
      <c r="C33" s="1"/>
      <c r="D33" s="70">
        <f>+C29</f>
        <v>0</v>
      </c>
      <c r="E33" s="56"/>
      <c r="I33" s="40"/>
      <c r="J33" s="40"/>
      <c r="K33" s="40"/>
      <c r="L33" s="40"/>
    </row>
    <row r="34" spans="1:12" ht="12.75">
      <c r="A34" s="69" t="s">
        <v>136</v>
      </c>
      <c r="B34" s="1"/>
      <c r="C34" s="1"/>
      <c r="D34" s="70">
        <f>SUM(D30:D33)</f>
        <v>0</v>
      </c>
      <c r="E34" s="56"/>
      <c r="I34" s="40"/>
      <c r="J34" s="40"/>
      <c r="K34" s="40"/>
      <c r="L34" s="40"/>
    </row>
    <row r="35" spans="1:12" ht="12.75">
      <c r="A35" s="87" t="s">
        <v>137</v>
      </c>
      <c r="B35" s="52"/>
      <c r="C35" s="52"/>
      <c r="D35" s="88">
        <f>+D29-D34</f>
        <v>0</v>
      </c>
      <c r="I35" s="40"/>
      <c r="J35" s="40"/>
      <c r="K35" s="40"/>
      <c r="L35" s="40"/>
    </row>
    <row r="36" spans="1:12" ht="12.75">
      <c r="A36" s="69" t="s">
        <v>140</v>
      </c>
      <c r="B36" s="1"/>
      <c r="C36" s="1"/>
      <c r="D36" s="70"/>
      <c r="I36" s="40"/>
      <c r="J36" s="40"/>
      <c r="K36" s="40"/>
      <c r="L36" s="40"/>
    </row>
    <row r="37" spans="1:12" s="61" customFormat="1" ht="13.5" thickBot="1">
      <c r="A37" s="89" t="s">
        <v>141</v>
      </c>
      <c r="B37" s="90"/>
      <c r="C37" s="90"/>
      <c r="D37" s="91">
        <f>+D35-D36</f>
        <v>0</v>
      </c>
      <c r="I37" s="62"/>
      <c r="J37" s="62"/>
      <c r="K37" s="62"/>
      <c r="L37" s="62"/>
    </row>
    <row r="38" spans="1:12" ht="13.5" thickBot="1">
      <c r="A38" s="46"/>
      <c r="B38" s="53"/>
      <c r="C38" s="53"/>
      <c r="D38" s="53"/>
      <c r="I38" s="40"/>
      <c r="J38" s="40"/>
      <c r="K38" s="40"/>
      <c r="L38" s="40"/>
    </row>
    <row r="39" spans="1:4" ht="12.75">
      <c r="A39" s="92" t="s">
        <v>142</v>
      </c>
      <c r="B39" s="93"/>
      <c r="C39" s="93"/>
      <c r="D39" s="94"/>
    </row>
    <row r="40" spans="1:4" ht="13.5" thickBot="1">
      <c r="A40" s="95" t="s">
        <v>143</v>
      </c>
      <c r="B40" s="96"/>
      <c r="C40" s="96"/>
      <c r="D40" s="97">
        <f>+SUM(D30:D31)-D39</f>
        <v>0</v>
      </c>
    </row>
  </sheetData>
  <mergeCells count="7">
    <mergeCell ref="K28:L28"/>
    <mergeCell ref="B15:E15"/>
    <mergeCell ref="F15:F17"/>
    <mergeCell ref="A15:A17"/>
    <mergeCell ref="B16:C16"/>
    <mergeCell ref="D16:E16"/>
    <mergeCell ref="I28:J28"/>
  </mergeCells>
  <printOptions/>
  <pageMargins left="0.75" right="0.75" top="1" bottom="1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AM101"/>
  <sheetViews>
    <sheetView zoomScalePageLayoutView="0" workbookViewId="0" topLeftCell="A1">
      <selection activeCell="X79" sqref="X79"/>
    </sheetView>
  </sheetViews>
  <sheetFormatPr defaultColWidth="11.421875" defaultRowHeight="12.75"/>
  <cols>
    <col min="1" max="1" width="20.00390625" style="5" customWidth="1"/>
    <col min="2" max="2" width="6.140625" style="5" customWidth="1"/>
    <col min="3" max="3" width="8.8515625" style="5" customWidth="1"/>
    <col min="4" max="4" width="10.421875" style="5" customWidth="1"/>
    <col min="5" max="5" width="11.28125" style="5" customWidth="1"/>
    <col min="6" max="6" width="10.140625" style="5" customWidth="1"/>
    <col min="7" max="7" width="12.421875" style="5" customWidth="1"/>
    <col min="8" max="8" width="11.00390625" style="5" customWidth="1"/>
    <col min="9" max="9" width="9.421875" style="5" customWidth="1"/>
    <col min="10" max="10" width="14.140625" style="5" customWidth="1"/>
    <col min="11" max="11" width="2.28125" style="5" customWidth="1"/>
    <col min="12" max="12" width="11.421875" style="5" customWidth="1"/>
    <col min="13" max="13" width="10.57421875" style="5" customWidth="1"/>
    <col min="14" max="14" width="12.28125" style="5" customWidth="1"/>
    <col min="15" max="15" width="11.00390625" style="5" customWidth="1"/>
    <col min="16" max="16" width="10.8515625" style="5" customWidth="1"/>
    <col min="17" max="18" width="11.57421875" style="5" customWidth="1"/>
    <col min="19" max="19" width="14.7109375" style="5" customWidth="1"/>
    <col min="20" max="20" width="6.28125" style="5" customWidth="1"/>
    <col min="21" max="21" width="10.57421875" style="5" customWidth="1"/>
    <col min="22" max="22" width="13.8515625" style="5" customWidth="1"/>
    <col min="23" max="23" width="11.7109375" style="5" customWidth="1"/>
    <col min="24" max="24" width="11.00390625" style="5" customWidth="1"/>
    <col min="25" max="25" width="10.7109375" style="5" customWidth="1"/>
    <col min="26" max="26" width="5.7109375" style="5" customWidth="1"/>
    <col min="27" max="34" width="11.421875" style="5" customWidth="1"/>
    <col min="35" max="35" width="3.8515625" style="5" customWidth="1"/>
    <col min="36" max="16384" width="11.421875" style="5" customWidth="1"/>
  </cols>
  <sheetData>
    <row r="1" spans="1:39" ht="33" customHeight="1">
      <c r="A1" s="4">
        <v>1</v>
      </c>
      <c r="B1" s="4">
        <v>2</v>
      </c>
      <c r="C1" s="4">
        <v>3</v>
      </c>
      <c r="D1" s="4">
        <v>4</v>
      </c>
      <c r="E1" s="4">
        <v>5</v>
      </c>
      <c r="F1" s="4">
        <v>6</v>
      </c>
      <c r="G1" s="4">
        <v>7</v>
      </c>
      <c r="H1" s="4">
        <v>8</v>
      </c>
      <c r="I1" s="4">
        <v>9</v>
      </c>
      <c r="J1" s="4">
        <v>10</v>
      </c>
      <c r="K1" s="4">
        <v>11</v>
      </c>
      <c r="L1" s="4">
        <v>12</v>
      </c>
      <c r="M1" s="4">
        <v>13</v>
      </c>
      <c r="N1" s="4">
        <v>14</v>
      </c>
      <c r="O1" s="4">
        <v>15</v>
      </c>
      <c r="P1" s="4">
        <v>16</v>
      </c>
      <c r="Q1" s="4">
        <v>17</v>
      </c>
      <c r="R1" s="4">
        <v>18</v>
      </c>
      <c r="S1" s="4">
        <v>19</v>
      </c>
      <c r="T1" s="4">
        <v>20</v>
      </c>
      <c r="U1" s="4">
        <v>21</v>
      </c>
      <c r="V1" s="4">
        <v>22</v>
      </c>
      <c r="W1" s="4">
        <v>23</v>
      </c>
      <c r="X1" s="4">
        <v>24</v>
      </c>
      <c r="Y1" s="4">
        <v>25</v>
      </c>
      <c r="Z1" s="4">
        <v>26</v>
      </c>
      <c r="AA1" s="4">
        <v>27</v>
      </c>
      <c r="AB1" s="4">
        <v>28</v>
      </c>
      <c r="AC1" s="4">
        <v>29</v>
      </c>
      <c r="AD1" s="4">
        <v>30</v>
      </c>
      <c r="AE1" s="4">
        <v>31</v>
      </c>
      <c r="AF1" s="4">
        <v>32</v>
      </c>
      <c r="AG1" s="4">
        <v>33</v>
      </c>
      <c r="AH1" s="4">
        <v>34</v>
      </c>
      <c r="AI1" s="4">
        <v>35</v>
      </c>
      <c r="AJ1" s="4">
        <v>36</v>
      </c>
      <c r="AK1" s="4">
        <v>37</v>
      </c>
      <c r="AL1" s="4">
        <v>38</v>
      </c>
      <c r="AM1" s="4">
        <v>39</v>
      </c>
    </row>
    <row r="2" spans="1:7" ht="12" customHeight="1">
      <c r="A2" s="4"/>
      <c r="B2" s="7"/>
      <c r="C2" s="8"/>
      <c r="D2" s="8"/>
      <c r="E2" s="8"/>
      <c r="F2" s="8"/>
      <c r="G2" s="9"/>
    </row>
    <row r="3" spans="2:7" ht="12" customHeight="1">
      <c r="B3" s="11"/>
      <c r="G3" s="12"/>
    </row>
    <row r="4" ht="12" customHeight="1">
      <c r="G4" s="12"/>
    </row>
    <row r="5" ht="12" customHeight="1">
      <c r="G5" s="12"/>
    </row>
    <row r="6" ht="12" customHeight="1">
      <c r="G6" s="12"/>
    </row>
    <row r="7" ht="12" customHeight="1">
      <c r="G7" s="12"/>
    </row>
    <row r="8" ht="12" customHeight="1">
      <c r="G8" s="12"/>
    </row>
    <row r="9" ht="12" customHeight="1">
      <c r="G9" s="12"/>
    </row>
    <row r="10" spans="7:39" ht="15" customHeight="1">
      <c r="G10" s="12"/>
      <c r="H10" s="7"/>
      <c r="I10" s="10"/>
      <c r="AA10" s="125" t="s">
        <v>117</v>
      </c>
      <c r="AB10" s="125"/>
      <c r="AC10" s="125"/>
      <c r="AD10" s="125"/>
      <c r="AE10" s="125"/>
      <c r="AF10" s="125"/>
      <c r="AG10" s="125"/>
      <c r="AH10" s="125"/>
      <c r="AJ10" s="125" t="s">
        <v>105</v>
      </c>
      <c r="AK10" s="125"/>
      <c r="AL10" s="125"/>
      <c r="AM10" s="125"/>
    </row>
    <row r="11" spans="3:39" ht="22.5" customHeight="1">
      <c r="C11" s="112" t="s">
        <v>99</v>
      </c>
      <c r="D11" s="113"/>
      <c r="E11" s="113"/>
      <c r="F11" s="113"/>
      <c r="G11" s="113"/>
      <c r="H11" s="113"/>
      <c r="I11" s="113"/>
      <c r="J11" s="114"/>
      <c r="L11" s="115" t="s">
        <v>100</v>
      </c>
      <c r="M11" s="116"/>
      <c r="N11" s="116"/>
      <c r="O11" s="116"/>
      <c r="P11" s="116"/>
      <c r="Q11" s="116"/>
      <c r="R11" s="116"/>
      <c r="S11" s="117"/>
      <c r="U11" s="118" t="s">
        <v>101</v>
      </c>
      <c r="V11" s="118"/>
      <c r="W11" s="118"/>
      <c r="X11" s="118"/>
      <c r="Y11" s="118"/>
      <c r="AA11" s="119" t="s">
        <v>79</v>
      </c>
      <c r="AB11" s="120"/>
      <c r="AC11" s="120"/>
      <c r="AD11" s="121"/>
      <c r="AE11" s="122" t="s">
        <v>98</v>
      </c>
      <c r="AF11" s="123"/>
      <c r="AG11" s="123"/>
      <c r="AH11" s="124"/>
      <c r="AJ11" s="119" t="s">
        <v>79</v>
      </c>
      <c r="AK11" s="120"/>
      <c r="AL11" s="120"/>
      <c r="AM11" s="121"/>
    </row>
    <row r="12" spans="1:39" ht="52.5" customHeight="1" thickBot="1">
      <c r="A12" s="13" t="s">
        <v>82</v>
      </c>
      <c r="B12" s="13" t="s">
        <v>93</v>
      </c>
      <c r="C12" s="14" t="s">
        <v>91</v>
      </c>
      <c r="D12" s="14" t="s">
        <v>86</v>
      </c>
      <c r="E12" s="14" t="s">
        <v>90</v>
      </c>
      <c r="F12" s="14" t="s">
        <v>97</v>
      </c>
      <c r="G12" s="14" t="s">
        <v>87</v>
      </c>
      <c r="H12" s="14" t="s">
        <v>88</v>
      </c>
      <c r="I12" s="14" t="s">
        <v>89</v>
      </c>
      <c r="J12" s="15" t="s">
        <v>96</v>
      </c>
      <c r="L12" s="14" t="s">
        <v>91</v>
      </c>
      <c r="M12" s="14" t="s">
        <v>86</v>
      </c>
      <c r="N12" s="14" t="s">
        <v>90</v>
      </c>
      <c r="O12" s="14" t="s">
        <v>97</v>
      </c>
      <c r="P12" s="14" t="s">
        <v>87</v>
      </c>
      <c r="Q12" s="14" t="s">
        <v>88</v>
      </c>
      <c r="R12" s="14" t="s">
        <v>89</v>
      </c>
      <c r="S12" s="16" t="s">
        <v>96</v>
      </c>
      <c r="U12" s="41" t="s">
        <v>115</v>
      </c>
      <c r="V12" s="41" t="s">
        <v>116</v>
      </c>
      <c r="W12" s="41" t="s">
        <v>102</v>
      </c>
      <c r="X12" s="41" t="s">
        <v>103</v>
      </c>
      <c r="Y12" s="41" t="s">
        <v>104</v>
      </c>
      <c r="Z12" s="17"/>
      <c r="AA12" s="108" t="s">
        <v>80</v>
      </c>
      <c r="AB12" s="109"/>
      <c r="AC12" s="110" t="s">
        <v>81</v>
      </c>
      <c r="AD12" s="111"/>
      <c r="AE12" s="108" t="s">
        <v>80</v>
      </c>
      <c r="AF12" s="109"/>
      <c r="AG12" s="110" t="s">
        <v>81</v>
      </c>
      <c r="AH12" s="111"/>
      <c r="AJ12" s="108" t="s">
        <v>80</v>
      </c>
      <c r="AK12" s="109"/>
      <c r="AL12" s="110" t="s">
        <v>81</v>
      </c>
      <c r="AM12" s="111"/>
    </row>
    <row r="13" spans="1:39" ht="47.25" customHeight="1">
      <c r="A13" s="6" t="s">
        <v>92</v>
      </c>
      <c r="B13" s="18"/>
      <c r="C13" s="44">
        <v>872701</v>
      </c>
      <c r="D13" s="44">
        <v>423107</v>
      </c>
      <c r="E13" s="44">
        <v>518450</v>
      </c>
      <c r="F13" s="45" t="s">
        <v>114</v>
      </c>
      <c r="G13" s="44">
        <v>273627</v>
      </c>
      <c r="H13" s="44">
        <v>303314</v>
      </c>
      <c r="I13" s="44">
        <v>425682</v>
      </c>
      <c r="J13" s="13" t="s">
        <v>94</v>
      </c>
      <c r="L13" s="44">
        <v>872701</v>
      </c>
      <c r="M13" s="44">
        <v>423107</v>
      </c>
      <c r="N13" s="44">
        <v>518450</v>
      </c>
      <c r="O13" s="45" t="s">
        <v>114</v>
      </c>
      <c r="P13" s="44">
        <v>273627</v>
      </c>
      <c r="Q13" s="44">
        <v>303314</v>
      </c>
      <c r="R13" s="44">
        <v>425682</v>
      </c>
      <c r="S13" s="13" t="s">
        <v>94</v>
      </c>
      <c r="U13" s="35"/>
      <c r="V13" s="35"/>
      <c r="W13" s="35"/>
      <c r="X13" s="35"/>
      <c r="Y13" s="35"/>
      <c r="AA13" s="2" t="s">
        <v>78</v>
      </c>
      <c r="AB13" s="3" t="s">
        <v>83</v>
      </c>
      <c r="AC13" s="2" t="s">
        <v>78</v>
      </c>
      <c r="AD13" s="3" t="s">
        <v>83</v>
      </c>
      <c r="AE13" s="2" t="s">
        <v>78</v>
      </c>
      <c r="AF13" s="3" t="s">
        <v>83</v>
      </c>
      <c r="AG13" s="2" t="s">
        <v>78</v>
      </c>
      <c r="AH13" s="3" t="s">
        <v>83</v>
      </c>
      <c r="AJ13" s="2" t="s">
        <v>78</v>
      </c>
      <c r="AK13" s="3" t="s">
        <v>83</v>
      </c>
      <c r="AL13" s="2" t="s">
        <v>78</v>
      </c>
      <c r="AM13" s="3" t="s">
        <v>83</v>
      </c>
    </row>
    <row r="14" spans="1:39" ht="14.25" customHeight="1">
      <c r="A14" s="48"/>
      <c r="B14" s="49"/>
      <c r="C14" s="50"/>
      <c r="D14" s="50"/>
      <c r="E14" s="50"/>
      <c r="F14" s="51"/>
      <c r="G14" s="50"/>
      <c r="H14" s="50"/>
      <c r="I14" s="50"/>
      <c r="J14" s="13"/>
      <c r="L14" s="50"/>
      <c r="M14" s="50"/>
      <c r="N14" s="50"/>
      <c r="O14" s="51"/>
      <c r="P14" s="50"/>
      <c r="Q14" s="50"/>
      <c r="R14" s="50"/>
      <c r="S14" s="13"/>
      <c r="U14" s="35"/>
      <c r="V14" s="35"/>
      <c r="W14" s="35"/>
      <c r="X14" s="35"/>
      <c r="Y14" s="35"/>
      <c r="AA14" s="2"/>
      <c r="AB14" s="3"/>
      <c r="AC14" s="2"/>
      <c r="AD14" s="3"/>
      <c r="AE14" s="2"/>
      <c r="AF14" s="3"/>
      <c r="AG14" s="2"/>
      <c r="AH14" s="3"/>
      <c r="AJ14" s="2"/>
      <c r="AK14" s="3"/>
      <c r="AL14" s="2"/>
      <c r="AM14" s="3"/>
    </row>
    <row r="15" spans="1:39" ht="12.75">
      <c r="A15" s="19" t="s">
        <v>10</v>
      </c>
      <c r="B15" s="20">
        <v>4</v>
      </c>
      <c r="C15" s="21">
        <v>0</v>
      </c>
      <c r="D15" s="21">
        <v>0</v>
      </c>
      <c r="E15" s="21">
        <v>0</v>
      </c>
      <c r="F15" s="21">
        <v>622</v>
      </c>
      <c r="G15" s="21">
        <v>37</v>
      </c>
      <c r="H15" s="21">
        <v>57</v>
      </c>
      <c r="I15" s="21">
        <v>0</v>
      </c>
      <c r="J15" s="21">
        <f>SUM(C15:I15)</f>
        <v>716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f>SUM(L15:R15)</f>
        <v>0</v>
      </c>
      <c r="U15" s="35"/>
      <c r="V15" s="35"/>
      <c r="W15" s="35"/>
      <c r="X15" s="35"/>
      <c r="Y15" s="35"/>
      <c r="AA15" s="1">
        <v>4916</v>
      </c>
      <c r="AB15" s="1">
        <v>4321</v>
      </c>
      <c r="AC15" s="1">
        <v>5687</v>
      </c>
      <c r="AD15" s="1">
        <v>2053</v>
      </c>
      <c r="AE15" s="1">
        <v>0</v>
      </c>
      <c r="AF15" s="1">
        <v>0</v>
      </c>
      <c r="AG15" s="1">
        <v>665</v>
      </c>
      <c r="AH15" s="1">
        <v>0</v>
      </c>
      <c r="AJ15" s="37">
        <v>1000000</v>
      </c>
      <c r="AK15" s="37">
        <v>1300000</v>
      </c>
      <c r="AL15" s="37">
        <v>2800000</v>
      </c>
      <c r="AM15" s="37">
        <v>3000000</v>
      </c>
    </row>
    <row r="16" spans="1:39" ht="12.75">
      <c r="A16" s="19" t="s">
        <v>53</v>
      </c>
      <c r="B16" s="22">
        <v>1</v>
      </c>
      <c r="C16" s="21">
        <v>193</v>
      </c>
      <c r="D16" s="21">
        <v>1562</v>
      </c>
      <c r="E16" s="21">
        <v>0</v>
      </c>
      <c r="F16" s="21">
        <v>19463</v>
      </c>
      <c r="G16" s="21">
        <v>967</v>
      </c>
      <c r="H16" s="21">
        <v>3722</v>
      </c>
      <c r="I16" s="21">
        <v>3322</v>
      </c>
      <c r="J16" s="21">
        <f aca="true" t="shared" si="0" ref="J16:J79">SUM(C16:I16)</f>
        <v>29229</v>
      </c>
      <c r="K16" s="23"/>
      <c r="L16" s="21">
        <v>3185</v>
      </c>
      <c r="M16" s="21">
        <v>747</v>
      </c>
      <c r="N16" s="21">
        <v>0</v>
      </c>
      <c r="O16" s="21">
        <v>34122</v>
      </c>
      <c r="P16" s="21">
        <v>0</v>
      </c>
      <c r="Q16" s="21">
        <v>64</v>
      </c>
      <c r="R16" s="21">
        <v>0</v>
      </c>
      <c r="S16" s="21">
        <f aca="true" t="shared" si="1" ref="S16:S79">SUM(L16:R16)</f>
        <v>38118</v>
      </c>
      <c r="T16" s="23"/>
      <c r="U16" s="35">
        <v>5597</v>
      </c>
      <c r="V16" s="35">
        <v>3995326331</v>
      </c>
      <c r="W16" s="35">
        <f>(V16/U16)</f>
        <v>713833.5413614436</v>
      </c>
      <c r="X16" s="35">
        <v>754451</v>
      </c>
      <c r="Y16" s="35">
        <v>2599</v>
      </c>
      <c r="AA16" s="1">
        <v>152112</v>
      </c>
      <c r="AB16" s="1">
        <v>142791</v>
      </c>
      <c r="AC16" s="1">
        <v>166772</v>
      </c>
      <c r="AD16" s="1">
        <v>42789</v>
      </c>
      <c r="AE16" s="1">
        <v>26613</v>
      </c>
      <c r="AF16" s="1">
        <v>25347</v>
      </c>
      <c r="AG16" s="1">
        <v>9806</v>
      </c>
      <c r="AH16" s="1">
        <v>3019</v>
      </c>
      <c r="AJ16" s="37">
        <v>920000</v>
      </c>
      <c r="AK16" s="37">
        <v>1000000</v>
      </c>
      <c r="AL16" s="37">
        <v>990000</v>
      </c>
      <c r="AM16" s="37">
        <v>1100000</v>
      </c>
    </row>
    <row r="17" spans="1:39" ht="12.75" customHeight="1">
      <c r="A17" s="19" t="s">
        <v>8</v>
      </c>
      <c r="B17" s="24">
        <v>2</v>
      </c>
      <c r="C17" s="21">
        <v>16</v>
      </c>
      <c r="D17" s="21">
        <v>0</v>
      </c>
      <c r="E17" s="21">
        <v>0</v>
      </c>
      <c r="F17" s="21">
        <v>714</v>
      </c>
      <c r="G17" s="21">
        <v>69</v>
      </c>
      <c r="H17" s="21">
        <v>597</v>
      </c>
      <c r="I17" s="21">
        <v>234</v>
      </c>
      <c r="J17" s="21">
        <f t="shared" si="0"/>
        <v>1630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f t="shared" si="1"/>
        <v>0</v>
      </c>
      <c r="U17" s="35">
        <v>2262</v>
      </c>
      <c r="V17" s="35">
        <v>1944670000</v>
      </c>
      <c r="W17" s="35">
        <f aca="true" t="shared" si="2" ref="W17:W80">(V17/U17)</f>
        <v>859712.643678161</v>
      </c>
      <c r="X17" s="35">
        <v>908630</v>
      </c>
      <c r="Y17" s="35">
        <v>352</v>
      </c>
      <c r="AA17" s="1">
        <v>19363</v>
      </c>
      <c r="AB17" s="1">
        <v>15980</v>
      </c>
      <c r="AC17" s="1">
        <v>10048</v>
      </c>
      <c r="AD17" s="1">
        <v>2652</v>
      </c>
      <c r="AE17" s="1">
        <v>0</v>
      </c>
      <c r="AF17" s="1">
        <v>1</v>
      </c>
      <c r="AG17" s="1">
        <v>0</v>
      </c>
      <c r="AH17" s="1">
        <v>0</v>
      </c>
      <c r="AJ17" s="37">
        <v>920000</v>
      </c>
      <c r="AK17" s="37">
        <v>1000000</v>
      </c>
      <c r="AL17" s="37">
        <v>1200000</v>
      </c>
      <c r="AM17" s="37">
        <v>1300000</v>
      </c>
    </row>
    <row r="18" spans="1:39" ht="12.75">
      <c r="A18" s="19" t="s">
        <v>40</v>
      </c>
      <c r="B18" s="22">
        <v>1</v>
      </c>
      <c r="C18" s="21">
        <v>0</v>
      </c>
      <c r="D18" s="21">
        <v>0</v>
      </c>
      <c r="E18" s="21">
        <v>0</v>
      </c>
      <c r="F18" s="21">
        <v>5463</v>
      </c>
      <c r="G18" s="21">
        <v>0</v>
      </c>
      <c r="H18" s="21">
        <v>0</v>
      </c>
      <c r="I18" s="21">
        <v>0</v>
      </c>
      <c r="J18" s="21">
        <f t="shared" si="0"/>
        <v>5463</v>
      </c>
      <c r="L18" s="21">
        <v>0</v>
      </c>
      <c r="M18" s="21">
        <v>0</v>
      </c>
      <c r="N18" s="21">
        <v>0</v>
      </c>
      <c r="O18" s="21">
        <v>3</v>
      </c>
      <c r="P18" s="21">
        <v>0</v>
      </c>
      <c r="Q18" s="21">
        <v>0</v>
      </c>
      <c r="R18" s="21">
        <v>0</v>
      </c>
      <c r="S18" s="21">
        <f t="shared" si="1"/>
        <v>3</v>
      </c>
      <c r="U18" s="35">
        <v>683</v>
      </c>
      <c r="V18" s="35">
        <v>540032500</v>
      </c>
      <c r="W18" s="35">
        <f t="shared" si="2"/>
        <v>790677.159590044</v>
      </c>
      <c r="X18" s="35">
        <v>835667</v>
      </c>
      <c r="Y18" s="35">
        <v>424</v>
      </c>
      <c r="AA18" s="1">
        <v>24325</v>
      </c>
      <c r="AB18" s="1">
        <v>22938</v>
      </c>
      <c r="AC18" s="1">
        <v>532</v>
      </c>
      <c r="AD18" s="1">
        <v>313</v>
      </c>
      <c r="AE18" s="1">
        <v>366</v>
      </c>
      <c r="AF18" s="1">
        <v>14</v>
      </c>
      <c r="AG18" s="1">
        <v>0</v>
      </c>
      <c r="AH18" s="1">
        <v>81</v>
      </c>
      <c r="AJ18" s="37">
        <v>920000</v>
      </c>
      <c r="AK18" s="37">
        <v>1000000</v>
      </c>
      <c r="AL18" s="37">
        <v>990000</v>
      </c>
      <c r="AM18" s="37">
        <v>1100000</v>
      </c>
    </row>
    <row r="19" spans="1:39" ht="12.75">
      <c r="A19" s="19" t="s">
        <v>0</v>
      </c>
      <c r="B19" s="22">
        <v>1</v>
      </c>
      <c r="C19" s="21">
        <v>0</v>
      </c>
      <c r="D19" s="21">
        <v>799</v>
      </c>
      <c r="E19" s="21">
        <v>0</v>
      </c>
      <c r="F19" s="21">
        <v>2024</v>
      </c>
      <c r="G19" s="21">
        <v>115</v>
      </c>
      <c r="H19" s="21">
        <v>197</v>
      </c>
      <c r="I19" s="21">
        <v>0</v>
      </c>
      <c r="J19" s="21">
        <f t="shared" si="0"/>
        <v>3135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f t="shared" si="1"/>
        <v>0</v>
      </c>
      <c r="U19" s="35">
        <v>3026</v>
      </c>
      <c r="V19" s="35">
        <v>1964860465</v>
      </c>
      <c r="W19" s="35">
        <f t="shared" si="2"/>
        <v>649325.9963648381</v>
      </c>
      <c r="X19" s="35">
        <v>686273</v>
      </c>
      <c r="Y19" s="35">
        <v>3381</v>
      </c>
      <c r="AA19" s="1">
        <v>50724</v>
      </c>
      <c r="AB19" s="1">
        <v>42433</v>
      </c>
      <c r="AC19" s="1">
        <v>13699</v>
      </c>
      <c r="AD19" s="1">
        <v>6718</v>
      </c>
      <c r="AE19" s="1">
        <v>466</v>
      </c>
      <c r="AF19" s="1">
        <v>673</v>
      </c>
      <c r="AG19" s="1">
        <v>202</v>
      </c>
      <c r="AH19" s="1">
        <v>0</v>
      </c>
      <c r="AJ19" s="37">
        <v>920000</v>
      </c>
      <c r="AK19" s="37">
        <v>1000000</v>
      </c>
      <c r="AL19" s="37">
        <v>990000</v>
      </c>
      <c r="AM19" s="37">
        <v>1100000</v>
      </c>
    </row>
    <row r="20" spans="1:39" ht="12.75">
      <c r="A20" s="19" t="s">
        <v>19</v>
      </c>
      <c r="B20" s="22">
        <v>1</v>
      </c>
      <c r="C20" s="21">
        <v>0</v>
      </c>
      <c r="D20" s="21">
        <v>659</v>
      </c>
      <c r="E20" s="21">
        <v>0</v>
      </c>
      <c r="F20" s="21">
        <v>1340</v>
      </c>
      <c r="G20" s="21">
        <v>148</v>
      </c>
      <c r="H20" s="21">
        <v>54</v>
      </c>
      <c r="I20" s="21">
        <v>1</v>
      </c>
      <c r="J20" s="21">
        <f t="shared" si="0"/>
        <v>2202</v>
      </c>
      <c r="L20" s="21">
        <v>0</v>
      </c>
      <c r="M20" s="36">
        <v>-3</v>
      </c>
      <c r="N20" s="21">
        <v>0</v>
      </c>
      <c r="O20" s="21">
        <v>19</v>
      </c>
      <c r="P20" s="21">
        <v>0</v>
      </c>
      <c r="Q20" s="21">
        <v>0</v>
      </c>
      <c r="R20" s="21">
        <v>0</v>
      </c>
      <c r="S20" s="21">
        <f t="shared" si="1"/>
        <v>16</v>
      </c>
      <c r="U20" s="35">
        <v>434</v>
      </c>
      <c r="V20" s="35">
        <v>314433000</v>
      </c>
      <c r="W20" s="35">
        <f t="shared" si="2"/>
        <v>724500</v>
      </c>
      <c r="X20" s="35">
        <v>765724</v>
      </c>
      <c r="Y20" s="35">
        <v>419</v>
      </c>
      <c r="AA20" s="1">
        <v>17642</v>
      </c>
      <c r="AB20" s="1">
        <v>17509</v>
      </c>
      <c r="AC20" s="1">
        <v>1987</v>
      </c>
      <c r="AD20" s="1">
        <v>1342</v>
      </c>
      <c r="AE20" s="1">
        <v>512</v>
      </c>
      <c r="AF20" s="1">
        <v>80</v>
      </c>
      <c r="AG20" s="1">
        <v>0</v>
      </c>
      <c r="AH20" s="1">
        <v>0</v>
      </c>
      <c r="AJ20" s="37">
        <v>920000</v>
      </c>
      <c r="AK20" s="37">
        <v>1000000</v>
      </c>
      <c r="AL20" s="37">
        <v>990000</v>
      </c>
      <c r="AM20" s="37">
        <v>1100000</v>
      </c>
    </row>
    <row r="21" spans="1:39" ht="12.75">
      <c r="A21" s="19" t="s">
        <v>6</v>
      </c>
      <c r="B21" s="22">
        <v>1</v>
      </c>
      <c r="C21" s="21">
        <v>0</v>
      </c>
      <c r="D21" s="21">
        <v>2706</v>
      </c>
      <c r="E21" s="21">
        <v>0</v>
      </c>
      <c r="F21" s="21">
        <v>8880</v>
      </c>
      <c r="G21" s="21">
        <v>315</v>
      </c>
      <c r="H21" s="21">
        <v>0</v>
      </c>
      <c r="I21" s="21">
        <v>0</v>
      </c>
      <c r="J21" s="21">
        <f t="shared" si="0"/>
        <v>11901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f t="shared" si="1"/>
        <v>0</v>
      </c>
      <c r="U21" s="35">
        <v>17395</v>
      </c>
      <c r="V21" s="35">
        <v>13753290849</v>
      </c>
      <c r="W21" s="35">
        <f t="shared" si="2"/>
        <v>790646.2114975568</v>
      </c>
      <c r="X21" s="35">
        <v>835634</v>
      </c>
      <c r="Y21" s="35">
        <v>9818</v>
      </c>
      <c r="AA21" s="1">
        <v>77768</v>
      </c>
      <c r="AB21" s="1">
        <v>86541</v>
      </c>
      <c r="AC21" s="1">
        <v>2262</v>
      </c>
      <c r="AD21" s="1">
        <v>1383</v>
      </c>
      <c r="AE21" s="1">
        <v>3504</v>
      </c>
      <c r="AF21" s="1">
        <v>2086</v>
      </c>
      <c r="AG21" s="1">
        <v>95</v>
      </c>
      <c r="AH21" s="1">
        <v>69</v>
      </c>
      <c r="AJ21" s="37">
        <v>920000</v>
      </c>
      <c r="AK21" s="37">
        <v>1000000</v>
      </c>
      <c r="AL21" s="37">
        <v>990000</v>
      </c>
      <c r="AM21" s="37">
        <v>1100000</v>
      </c>
    </row>
    <row r="22" spans="1:39" ht="12.75">
      <c r="A22" s="19" t="s">
        <v>41</v>
      </c>
      <c r="B22" s="22">
        <v>1</v>
      </c>
      <c r="C22" s="21">
        <v>0</v>
      </c>
      <c r="D22" s="21">
        <v>0</v>
      </c>
      <c r="E22" s="21">
        <v>0</v>
      </c>
      <c r="F22" s="21">
        <v>2918</v>
      </c>
      <c r="G22" s="21">
        <v>308</v>
      </c>
      <c r="H22" s="21">
        <v>0</v>
      </c>
      <c r="I22" s="21">
        <v>0</v>
      </c>
      <c r="J22" s="21">
        <f t="shared" si="0"/>
        <v>3226</v>
      </c>
      <c r="L22" s="21">
        <v>0</v>
      </c>
      <c r="M22" s="21">
        <v>0</v>
      </c>
      <c r="N22" s="21">
        <v>0</v>
      </c>
      <c r="O22" s="21">
        <v>2869</v>
      </c>
      <c r="P22" s="21">
        <v>0</v>
      </c>
      <c r="Q22" s="21">
        <v>0</v>
      </c>
      <c r="R22" s="21">
        <v>0</v>
      </c>
      <c r="S22" s="21">
        <f t="shared" si="1"/>
        <v>2869</v>
      </c>
      <c r="U22" s="35">
        <v>0</v>
      </c>
      <c r="V22" s="35">
        <v>0</v>
      </c>
      <c r="W22" s="35"/>
      <c r="X22" s="35">
        <v>0</v>
      </c>
      <c r="Y22" s="35"/>
      <c r="AA22" s="1">
        <v>24258</v>
      </c>
      <c r="AB22" s="1">
        <v>20495</v>
      </c>
      <c r="AC22" s="1">
        <v>917</v>
      </c>
      <c r="AD22" s="1">
        <v>448</v>
      </c>
      <c r="AE22" s="1">
        <v>10084</v>
      </c>
      <c r="AF22" s="1">
        <v>7977</v>
      </c>
      <c r="AG22" s="1">
        <v>0</v>
      </c>
      <c r="AH22" s="1">
        <v>0</v>
      </c>
      <c r="AJ22" s="37">
        <v>920000</v>
      </c>
      <c r="AK22" s="37">
        <v>1000000</v>
      </c>
      <c r="AL22" s="37">
        <v>990000</v>
      </c>
      <c r="AM22" s="37">
        <v>1100000</v>
      </c>
    </row>
    <row r="23" spans="1:39" ht="12.75">
      <c r="A23" s="19" t="s">
        <v>7</v>
      </c>
      <c r="B23" s="22">
        <v>1</v>
      </c>
      <c r="C23" s="21">
        <v>0</v>
      </c>
      <c r="D23" s="21">
        <v>0</v>
      </c>
      <c r="E23" s="21">
        <v>0</v>
      </c>
      <c r="F23" s="21">
        <v>28929</v>
      </c>
      <c r="G23" s="21">
        <v>3596</v>
      </c>
      <c r="H23" s="21">
        <v>0</v>
      </c>
      <c r="I23" s="21">
        <v>0</v>
      </c>
      <c r="J23" s="21">
        <f t="shared" si="0"/>
        <v>32525</v>
      </c>
      <c r="L23" s="21">
        <v>0</v>
      </c>
      <c r="M23" s="21">
        <v>0</v>
      </c>
      <c r="N23" s="21">
        <v>0</v>
      </c>
      <c r="O23" s="21">
        <v>-5</v>
      </c>
      <c r="P23" s="21">
        <v>938</v>
      </c>
      <c r="Q23" s="21">
        <v>-2</v>
      </c>
      <c r="R23" s="21">
        <v>0</v>
      </c>
      <c r="S23" s="21">
        <f t="shared" si="1"/>
        <v>931</v>
      </c>
      <c r="U23" s="35">
        <v>8588</v>
      </c>
      <c r="V23" s="35">
        <v>6807021478</v>
      </c>
      <c r="W23" s="35">
        <f t="shared" si="2"/>
        <v>792620.1068933395</v>
      </c>
      <c r="X23" s="35">
        <v>837720</v>
      </c>
      <c r="Y23" s="35">
        <v>6601</v>
      </c>
      <c r="AA23" s="1">
        <v>388559</v>
      </c>
      <c r="AB23" s="1">
        <v>396319</v>
      </c>
      <c r="AC23" s="1">
        <v>4915</v>
      </c>
      <c r="AD23" s="1">
        <v>2824</v>
      </c>
      <c r="AE23" s="1">
        <v>95288</v>
      </c>
      <c r="AF23" s="1">
        <v>79069</v>
      </c>
      <c r="AG23" s="1">
        <v>0</v>
      </c>
      <c r="AH23" s="1">
        <v>0</v>
      </c>
      <c r="AJ23" s="37">
        <v>920000</v>
      </c>
      <c r="AK23" s="37">
        <v>1000000</v>
      </c>
      <c r="AL23" s="37">
        <v>990000</v>
      </c>
      <c r="AM23" s="37">
        <v>1100000</v>
      </c>
    </row>
    <row r="24" spans="1:39" ht="12.75">
      <c r="A24" s="19" t="s">
        <v>54</v>
      </c>
      <c r="B24" s="22">
        <v>1</v>
      </c>
      <c r="C24" s="21">
        <v>2</v>
      </c>
      <c r="D24" s="21">
        <v>577</v>
      </c>
      <c r="E24" s="21">
        <v>1</v>
      </c>
      <c r="F24" s="21">
        <v>17176</v>
      </c>
      <c r="G24" s="21">
        <v>371</v>
      </c>
      <c r="H24" s="21">
        <v>160</v>
      </c>
      <c r="I24" s="21">
        <v>0</v>
      </c>
      <c r="J24" s="21">
        <f t="shared" si="0"/>
        <v>18287</v>
      </c>
      <c r="L24" s="21">
        <v>0</v>
      </c>
      <c r="M24" s="36">
        <v>-12</v>
      </c>
      <c r="N24" s="21">
        <v>25</v>
      </c>
      <c r="O24" s="34">
        <v>-21</v>
      </c>
      <c r="P24" s="21">
        <v>0</v>
      </c>
      <c r="Q24" s="21">
        <v>0</v>
      </c>
      <c r="R24" s="21">
        <v>0</v>
      </c>
      <c r="S24" s="34">
        <f t="shared" si="1"/>
        <v>-8</v>
      </c>
      <c r="U24" s="35">
        <v>3115</v>
      </c>
      <c r="V24" s="35">
        <v>2443134839</v>
      </c>
      <c r="W24" s="35">
        <f t="shared" si="2"/>
        <v>784312.9499197432</v>
      </c>
      <c r="X24" s="35">
        <v>828940</v>
      </c>
      <c r="Y24" s="35">
        <v>1567</v>
      </c>
      <c r="AA24" s="1">
        <v>73424</v>
      </c>
      <c r="AB24" s="1">
        <v>57232</v>
      </c>
      <c r="AC24" s="1">
        <v>81532</v>
      </c>
      <c r="AD24" s="1">
        <v>24932</v>
      </c>
      <c r="AE24" s="1">
        <v>870</v>
      </c>
      <c r="AF24" s="1">
        <v>19</v>
      </c>
      <c r="AG24" s="1">
        <v>152</v>
      </c>
      <c r="AH24" s="1">
        <v>14</v>
      </c>
      <c r="AJ24" s="37">
        <v>920000</v>
      </c>
      <c r="AK24" s="37">
        <v>1000000</v>
      </c>
      <c r="AL24" s="37">
        <v>990000</v>
      </c>
      <c r="AM24" s="37">
        <v>1100000</v>
      </c>
    </row>
    <row r="25" spans="1:39" ht="12.75">
      <c r="A25" s="19" t="s">
        <v>68</v>
      </c>
      <c r="B25" s="22">
        <v>1</v>
      </c>
      <c r="C25" s="21">
        <v>0</v>
      </c>
      <c r="D25" s="21">
        <v>1434</v>
      </c>
      <c r="E25" s="21">
        <v>59</v>
      </c>
      <c r="F25" s="21">
        <v>5288</v>
      </c>
      <c r="G25" s="21">
        <v>59</v>
      </c>
      <c r="H25" s="21">
        <v>6110</v>
      </c>
      <c r="I25" s="21">
        <v>1311</v>
      </c>
      <c r="J25" s="21">
        <f t="shared" si="0"/>
        <v>14261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f t="shared" si="1"/>
        <v>0</v>
      </c>
      <c r="U25" s="35">
        <v>352</v>
      </c>
      <c r="V25" s="35">
        <v>263988000</v>
      </c>
      <c r="W25" s="35">
        <f t="shared" si="2"/>
        <v>749965.9090909091</v>
      </c>
      <c r="X25" s="35">
        <v>792639</v>
      </c>
      <c r="Y25" s="35">
        <v>27</v>
      </c>
      <c r="AA25" s="1">
        <v>42947</v>
      </c>
      <c r="AB25" s="1">
        <v>60494</v>
      </c>
      <c r="AC25" s="1">
        <v>63816</v>
      </c>
      <c r="AD25" s="1">
        <v>11618</v>
      </c>
      <c r="AE25" s="1">
        <v>0</v>
      </c>
      <c r="AF25" s="1">
        <v>0</v>
      </c>
      <c r="AG25" s="1">
        <v>0</v>
      </c>
      <c r="AH25" s="1">
        <v>0</v>
      </c>
      <c r="AJ25" s="37">
        <v>920000</v>
      </c>
      <c r="AK25" s="37">
        <v>1000000</v>
      </c>
      <c r="AL25" s="37">
        <v>990000</v>
      </c>
      <c r="AM25" s="37">
        <v>1100000</v>
      </c>
    </row>
    <row r="26" spans="1:39" ht="12.75">
      <c r="A26" s="19" t="s">
        <v>42</v>
      </c>
      <c r="B26" s="22">
        <v>1</v>
      </c>
      <c r="C26" s="21">
        <v>0</v>
      </c>
      <c r="D26" s="21">
        <v>235</v>
      </c>
      <c r="E26" s="21">
        <v>0</v>
      </c>
      <c r="F26" s="21">
        <v>1479</v>
      </c>
      <c r="G26" s="21">
        <v>18</v>
      </c>
      <c r="H26" s="21">
        <v>0</v>
      </c>
      <c r="I26" s="21">
        <v>0</v>
      </c>
      <c r="J26" s="21">
        <f t="shared" si="0"/>
        <v>1732</v>
      </c>
      <c r="L26" s="21">
        <v>0</v>
      </c>
      <c r="M26" s="21">
        <v>0</v>
      </c>
      <c r="N26" s="21">
        <v>0</v>
      </c>
      <c r="O26" s="21">
        <v>702</v>
      </c>
      <c r="P26" s="21">
        <v>0</v>
      </c>
      <c r="Q26" s="21">
        <v>0</v>
      </c>
      <c r="R26" s="21">
        <v>0</v>
      </c>
      <c r="S26" s="21">
        <f t="shared" si="1"/>
        <v>702</v>
      </c>
      <c r="U26" s="35">
        <v>2579</v>
      </c>
      <c r="V26" s="35">
        <v>1489372500</v>
      </c>
      <c r="W26" s="35">
        <f t="shared" si="2"/>
        <v>577500</v>
      </c>
      <c r="X26" s="35">
        <v>610360</v>
      </c>
      <c r="Y26" s="35">
        <v>2304</v>
      </c>
      <c r="AA26" s="1">
        <v>41233</v>
      </c>
      <c r="AB26" s="1">
        <v>40342</v>
      </c>
      <c r="AC26" s="1">
        <v>1292</v>
      </c>
      <c r="AD26" s="1">
        <v>309</v>
      </c>
      <c r="AE26" s="1">
        <v>3171</v>
      </c>
      <c r="AF26" s="1">
        <v>7150</v>
      </c>
      <c r="AG26" s="1">
        <v>0</v>
      </c>
      <c r="AH26" s="1">
        <v>0</v>
      </c>
      <c r="AJ26" s="37">
        <v>920000</v>
      </c>
      <c r="AK26" s="37">
        <v>1000000</v>
      </c>
      <c r="AL26" s="37">
        <v>990000</v>
      </c>
      <c r="AM26" s="37">
        <v>1100000</v>
      </c>
    </row>
    <row r="27" spans="1:39" ht="12.75">
      <c r="A27" s="19" t="s">
        <v>55</v>
      </c>
      <c r="B27" s="22">
        <v>1</v>
      </c>
      <c r="C27" s="21">
        <v>0</v>
      </c>
      <c r="D27" s="21">
        <v>0</v>
      </c>
      <c r="E27" s="21">
        <v>0</v>
      </c>
      <c r="F27" s="21">
        <v>9994</v>
      </c>
      <c r="G27" s="21">
        <v>151</v>
      </c>
      <c r="H27" s="21">
        <v>161</v>
      </c>
      <c r="I27" s="21">
        <v>1371</v>
      </c>
      <c r="J27" s="21">
        <f t="shared" si="0"/>
        <v>11677</v>
      </c>
      <c r="L27" s="21">
        <v>0</v>
      </c>
      <c r="M27" s="21">
        <v>0</v>
      </c>
      <c r="N27" s="21">
        <v>0</v>
      </c>
      <c r="O27" s="21">
        <v>6980</v>
      </c>
      <c r="P27" s="21">
        <v>0</v>
      </c>
      <c r="Q27" s="21">
        <v>0</v>
      </c>
      <c r="R27" s="21">
        <v>0</v>
      </c>
      <c r="S27" s="21">
        <f t="shared" si="1"/>
        <v>6980</v>
      </c>
      <c r="U27" s="35">
        <v>0</v>
      </c>
      <c r="V27" s="35">
        <v>0</v>
      </c>
      <c r="W27" s="35"/>
      <c r="X27" s="35">
        <v>0</v>
      </c>
      <c r="Y27" s="35"/>
      <c r="AA27" s="1">
        <v>16424</v>
      </c>
      <c r="AB27" s="1">
        <v>18369</v>
      </c>
      <c r="AC27" s="1">
        <v>11711</v>
      </c>
      <c r="AD27" s="1">
        <v>2651</v>
      </c>
      <c r="AE27" s="1">
        <v>31661</v>
      </c>
      <c r="AF27" s="1">
        <v>5783</v>
      </c>
      <c r="AG27" s="1">
        <v>0</v>
      </c>
      <c r="AH27" s="1">
        <v>0</v>
      </c>
      <c r="AJ27" s="37">
        <v>920000</v>
      </c>
      <c r="AK27" s="37">
        <v>1000000</v>
      </c>
      <c r="AL27" s="37">
        <v>990000</v>
      </c>
      <c r="AM27" s="37">
        <v>1100000</v>
      </c>
    </row>
    <row r="28" spans="1:39" ht="12.75">
      <c r="A28" s="19" t="s">
        <v>20</v>
      </c>
      <c r="B28" s="22">
        <v>1</v>
      </c>
      <c r="C28" s="21">
        <v>0</v>
      </c>
      <c r="D28" s="21">
        <v>0</v>
      </c>
      <c r="E28" s="21">
        <v>0</v>
      </c>
      <c r="F28" s="21">
        <v>851</v>
      </c>
      <c r="G28" s="21">
        <v>49</v>
      </c>
      <c r="H28" s="21">
        <v>60</v>
      </c>
      <c r="I28" s="21">
        <v>0</v>
      </c>
      <c r="J28" s="21">
        <f t="shared" si="0"/>
        <v>960</v>
      </c>
      <c r="L28" s="21">
        <v>0</v>
      </c>
      <c r="M28" s="21">
        <v>0</v>
      </c>
      <c r="N28" s="21">
        <v>22</v>
      </c>
      <c r="O28" s="21">
        <v>335</v>
      </c>
      <c r="P28" s="21">
        <v>0</v>
      </c>
      <c r="Q28" s="21">
        <v>0</v>
      </c>
      <c r="R28" s="21">
        <v>0</v>
      </c>
      <c r="S28" s="21">
        <f t="shared" si="1"/>
        <v>357</v>
      </c>
      <c r="U28" s="35">
        <v>571</v>
      </c>
      <c r="V28" s="35">
        <v>331729965</v>
      </c>
      <c r="W28" s="35">
        <f t="shared" si="2"/>
        <v>580963.1611208406</v>
      </c>
      <c r="X28" s="35">
        <v>614020</v>
      </c>
      <c r="Y28" s="35"/>
      <c r="AA28" s="1">
        <v>8419</v>
      </c>
      <c r="AB28" s="1">
        <v>8237</v>
      </c>
      <c r="AC28" s="1">
        <v>1784</v>
      </c>
      <c r="AD28" s="1">
        <v>706</v>
      </c>
      <c r="AE28" s="1">
        <v>184</v>
      </c>
      <c r="AF28" s="1">
        <v>130</v>
      </c>
      <c r="AG28" s="1">
        <v>0</v>
      </c>
      <c r="AH28" s="1">
        <v>0</v>
      </c>
      <c r="AJ28" s="37">
        <v>920000</v>
      </c>
      <c r="AK28" s="37">
        <v>1000000</v>
      </c>
      <c r="AL28" s="37">
        <v>990000</v>
      </c>
      <c r="AM28" s="37">
        <v>1100000</v>
      </c>
    </row>
    <row r="29" spans="1:39" ht="12.75">
      <c r="A29" s="19" t="s">
        <v>56</v>
      </c>
      <c r="B29" s="22">
        <v>1</v>
      </c>
      <c r="C29" s="21">
        <v>0</v>
      </c>
      <c r="D29" s="21">
        <v>1962</v>
      </c>
      <c r="E29" s="21">
        <v>0</v>
      </c>
      <c r="F29" s="21">
        <v>6634</v>
      </c>
      <c r="G29" s="21">
        <v>149</v>
      </c>
      <c r="H29" s="21">
        <v>7971</v>
      </c>
      <c r="I29" s="21">
        <v>0</v>
      </c>
      <c r="J29" s="21">
        <f t="shared" si="0"/>
        <v>16716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f t="shared" si="1"/>
        <v>0</v>
      </c>
      <c r="U29" s="35">
        <v>580</v>
      </c>
      <c r="V29" s="35">
        <v>495612000</v>
      </c>
      <c r="W29" s="35">
        <f t="shared" si="2"/>
        <v>854503.448275862</v>
      </c>
      <c r="X29" s="35">
        <v>903125</v>
      </c>
      <c r="Y29" s="35">
        <v>326</v>
      </c>
      <c r="AA29" s="1">
        <v>35312</v>
      </c>
      <c r="AB29" s="1">
        <v>35783</v>
      </c>
      <c r="AC29" s="1">
        <v>34652</v>
      </c>
      <c r="AD29" s="1">
        <v>7057</v>
      </c>
      <c r="AE29" s="1">
        <v>0</v>
      </c>
      <c r="AF29" s="1">
        <v>0</v>
      </c>
      <c r="AG29" s="1">
        <v>0</v>
      </c>
      <c r="AH29" s="1">
        <v>0</v>
      </c>
      <c r="AJ29" s="37">
        <v>920000</v>
      </c>
      <c r="AK29" s="37">
        <v>1000000</v>
      </c>
      <c r="AL29" s="37">
        <v>990000</v>
      </c>
      <c r="AM29" s="37">
        <v>1100000</v>
      </c>
    </row>
    <row r="30" spans="1:39" ht="12.75">
      <c r="A30" s="19" t="s">
        <v>43</v>
      </c>
      <c r="B30" s="22">
        <v>1</v>
      </c>
      <c r="C30" s="21">
        <v>0</v>
      </c>
      <c r="D30" s="21">
        <v>2850</v>
      </c>
      <c r="E30" s="21">
        <v>0</v>
      </c>
      <c r="F30" s="21">
        <v>4971</v>
      </c>
      <c r="G30" s="21">
        <v>452</v>
      </c>
      <c r="H30" s="21">
        <v>232</v>
      </c>
      <c r="I30" s="21">
        <v>1294</v>
      </c>
      <c r="J30" s="21">
        <f t="shared" si="0"/>
        <v>9799</v>
      </c>
      <c r="L30" s="21">
        <v>0</v>
      </c>
      <c r="M30" s="21">
        <v>0</v>
      </c>
      <c r="N30" s="21">
        <v>0</v>
      </c>
      <c r="O30" s="21">
        <v>771</v>
      </c>
      <c r="P30" s="21">
        <v>199</v>
      </c>
      <c r="Q30" s="21">
        <v>0</v>
      </c>
      <c r="R30" s="21">
        <v>0</v>
      </c>
      <c r="S30" s="21">
        <f t="shared" si="1"/>
        <v>970</v>
      </c>
      <c r="U30" s="35">
        <v>0</v>
      </c>
      <c r="V30" s="35">
        <v>0</v>
      </c>
      <c r="W30" s="35"/>
      <c r="X30" s="35">
        <v>0</v>
      </c>
      <c r="Y30" s="35"/>
      <c r="AA30" s="1">
        <v>88529</v>
      </c>
      <c r="AB30" s="1">
        <v>84436</v>
      </c>
      <c r="AC30" s="1">
        <v>4426</v>
      </c>
      <c r="AD30" s="1">
        <v>2276</v>
      </c>
      <c r="AE30" s="1">
        <v>44835</v>
      </c>
      <c r="AF30" s="1">
        <v>32031</v>
      </c>
      <c r="AG30" s="1">
        <v>80</v>
      </c>
      <c r="AH30" s="1">
        <v>358</v>
      </c>
      <c r="AJ30" s="37">
        <v>920000</v>
      </c>
      <c r="AK30" s="37">
        <v>1000000</v>
      </c>
      <c r="AL30" s="37">
        <v>990000</v>
      </c>
      <c r="AM30" s="37">
        <v>1100000</v>
      </c>
    </row>
    <row r="31" spans="1:39" ht="12.75">
      <c r="A31" s="19" t="s">
        <v>73</v>
      </c>
      <c r="B31" s="22">
        <v>1</v>
      </c>
      <c r="C31" s="21">
        <v>0</v>
      </c>
      <c r="D31" s="21">
        <v>0</v>
      </c>
      <c r="E31" s="21">
        <v>0</v>
      </c>
      <c r="F31" s="21">
        <v>1628</v>
      </c>
      <c r="G31" s="21">
        <v>529</v>
      </c>
      <c r="H31" s="21">
        <v>2569</v>
      </c>
      <c r="I31" s="21">
        <v>487</v>
      </c>
      <c r="J31" s="21">
        <f t="shared" si="0"/>
        <v>5213</v>
      </c>
      <c r="L31" s="36">
        <v>-12</v>
      </c>
      <c r="M31" s="21">
        <v>1378</v>
      </c>
      <c r="N31" s="21">
        <v>0</v>
      </c>
      <c r="O31" s="21">
        <v>280</v>
      </c>
      <c r="P31" s="21">
        <v>1</v>
      </c>
      <c r="Q31" s="21">
        <v>550</v>
      </c>
      <c r="R31" s="21">
        <v>171</v>
      </c>
      <c r="S31" s="21">
        <f t="shared" si="1"/>
        <v>2368</v>
      </c>
      <c r="U31" s="35">
        <v>2542</v>
      </c>
      <c r="V31" s="35">
        <v>1695155321</v>
      </c>
      <c r="W31" s="35">
        <f t="shared" si="2"/>
        <v>666858.8988985051</v>
      </c>
      <c r="X31" s="35">
        <v>704803</v>
      </c>
      <c r="Y31" s="35">
        <v>2512</v>
      </c>
      <c r="AA31" s="1">
        <v>15564</v>
      </c>
      <c r="AB31" s="1">
        <v>11041</v>
      </c>
      <c r="AC31" s="1">
        <v>23932</v>
      </c>
      <c r="AD31" s="1">
        <v>2606</v>
      </c>
      <c r="AE31" s="1">
        <v>1402</v>
      </c>
      <c r="AF31" s="1">
        <v>9</v>
      </c>
      <c r="AG31" s="1">
        <v>12108</v>
      </c>
      <c r="AH31" s="1">
        <v>171</v>
      </c>
      <c r="AJ31" s="37">
        <v>920000</v>
      </c>
      <c r="AK31" s="37">
        <v>1000000</v>
      </c>
      <c r="AL31" s="37">
        <v>990000</v>
      </c>
      <c r="AM31" s="37">
        <v>1100000</v>
      </c>
    </row>
    <row r="32" spans="1:39" ht="12.75">
      <c r="A32" s="19" t="s">
        <v>76</v>
      </c>
      <c r="B32" s="22">
        <v>1</v>
      </c>
      <c r="C32" s="21">
        <v>0</v>
      </c>
      <c r="D32" s="21">
        <v>920</v>
      </c>
      <c r="E32" s="21">
        <v>0</v>
      </c>
      <c r="F32" s="21">
        <v>13891</v>
      </c>
      <c r="G32" s="21">
        <v>320</v>
      </c>
      <c r="H32" s="21">
        <v>314</v>
      </c>
      <c r="I32" s="21">
        <v>383</v>
      </c>
      <c r="J32" s="21">
        <f t="shared" si="0"/>
        <v>15828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f t="shared" si="1"/>
        <v>0</v>
      </c>
      <c r="U32" s="35">
        <v>0</v>
      </c>
      <c r="V32" s="35">
        <v>0</v>
      </c>
      <c r="W32" s="35"/>
      <c r="X32" s="35">
        <v>0</v>
      </c>
      <c r="Y32" s="35"/>
      <c r="AA32" s="1">
        <v>58034</v>
      </c>
      <c r="AB32" s="1">
        <v>57086</v>
      </c>
      <c r="AC32" s="1">
        <v>9447</v>
      </c>
      <c r="AD32" s="1">
        <v>6847</v>
      </c>
      <c r="AE32" s="1">
        <v>27667</v>
      </c>
      <c r="AF32" s="1">
        <v>17054</v>
      </c>
      <c r="AG32" s="1">
        <v>1114</v>
      </c>
      <c r="AH32" s="1">
        <v>431</v>
      </c>
      <c r="AJ32" s="37">
        <v>920000</v>
      </c>
      <c r="AK32" s="37">
        <v>1000000</v>
      </c>
      <c r="AL32" s="37">
        <v>990000</v>
      </c>
      <c r="AM32" s="37">
        <v>1100000</v>
      </c>
    </row>
    <row r="33" spans="1:39" ht="12.75">
      <c r="A33" s="19" t="s">
        <v>44</v>
      </c>
      <c r="B33" s="22">
        <v>1</v>
      </c>
      <c r="C33" s="21">
        <v>0</v>
      </c>
      <c r="D33" s="21">
        <v>134</v>
      </c>
      <c r="E33" s="21">
        <v>0</v>
      </c>
      <c r="F33" s="21">
        <v>1559</v>
      </c>
      <c r="G33" s="21">
        <v>61</v>
      </c>
      <c r="H33" s="21">
        <v>76</v>
      </c>
      <c r="I33" s="21">
        <v>160</v>
      </c>
      <c r="J33" s="21">
        <f t="shared" si="0"/>
        <v>1990</v>
      </c>
      <c r="L33" s="21">
        <v>0</v>
      </c>
      <c r="M33" s="21">
        <v>0</v>
      </c>
      <c r="N33" s="21">
        <v>0</v>
      </c>
      <c r="O33" s="21">
        <v>291</v>
      </c>
      <c r="P33" s="21">
        <v>0</v>
      </c>
      <c r="Q33" s="21">
        <v>0</v>
      </c>
      <c r="R33" s="21">
        <v>0</v>
      </c>
      <c r="S33" s="21">
        <f t="shared" si="1"/>
        <v>291</v>
      </c>
      <c r="U33" s="35">
        <v>0</v>
      </c>
      <c r="V33" s="35">
        <v>0</v>
      </c>
      <c r="W33" s="35"/>
      <c r="X33" s="35">
        <v>0</v>
      </c>
      <c r="Y33" s="35"/>
      <c r="AA33" s="1">
        <v>11010</v>
      </c>
      <c r="AB33" s="1">
        <v>8820</v>
      </c>
      <c r="AC33" s="1">
        <v>750</v>
      </c>
      <c r="AD33" s="1">
        <v>571</v>
      </c>
      <c r="AE33" s="1">
        <v>599</v>
      </c>
      <c r="AF33" s="1">
        <v>1189</v>
      </c>
      <c r="AG33" s="1">
        <v>0</v>
      </c>
      <c r="AH33" s="1">
        <v>0</v>
      </c>
      <c r="AJ33" s="37">
        <v>920000</v>
      </c>
      <c r="AK33" s="37">
        <v>1000000</v>
      </c>
      <c r="AL33" s="37">
        <v>990000</v>
      </c>
      <c r="AM33" s="37">
        <v>1100000</v>
      </c>
    </row>
    <row r="34" spans="1:39" ht="12.75">
      <c r="A34" s="19" t="s">
        <v>9</v>
      </c>
      <c r="B34" s="24">
        <v>2</v>
      </c>
      <c r="C34" s="21">
        <v>0</v>
      </c>
      <c r="D34" s="21">
        <v>178</v>
      </c>
      <c r="E34" s="21">
        <v>274</v>
      </c>
      <c r="F34" s="21">
        <v>3644</v>
      </c>
      <c r="G34" s="21">
        <v>63</v>
      </c>
      <c r="H34" s="21">
        <v>0</v>
      </c>
      <c r="I34" s="21">
        <v>0</v>
      </c>
      <c r="J34" s="21">
        <f t="shared" si="0"/>
        <v>4159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f t="shared" si="1"/>
        <v>0</v>
      </c>
      <c r="U34" s="35">
        <v>0</v>
      </c>
      <c r="V34" s="35">
        <v>0</v>
      </c>
      <c r="W34" s="35"/>
      <c r="X34" s="35">
        <v>0</v>
      </c>
      <c r="Y34" s="35"/>
      <c r="AA34" s="1">
        <v>30701</v>
      </c>
      <c r="AB34" s="1">
        <v>25294</v>
      </c>
      <c r="AC34" s="1">
        <v>10615</v>
      </c>
      <c r="AD34" s="1">
        <v>5697</v>
      </c>
      <c r="AE34" s="1">
        <v>34</v>
      </c>
      <c r="AF34" s="1">
        <v>1</v>
      </c>
      <c r="AG34" s="1">
        <v>7204</v>
      </c>
      <c r="AH34" s="1">
        <v>376</v>
      </c>
      <c r="AJ34" s="37">
        <v>920000</v>
      </c>
      <c r="AK34" s="37">
        <v>1000000</v>
      </c>
      <c r="AL34" s="37">
        <v>1200000</v>
      </c>
      <c r="AM34" s="37">
        <v>1300000</v>
      </c>
    </row>
    <row r="35" spans="1:39" ht="12.75">
      <c r="A35" s="19" t="s">
        <v>30</v>
      </c>
      <c r="B35" s="22">
        <v>1</v>
      </c>
      <c r="C35" s="21">
        <v>0</v>
      </c>
      <c r="D35" s="21">
        <v>4744</v>
      </c>
      <c r="E35" s="21">
        <v>612</v>
      </c>
      <c r="F35" s="21">
        <v>4762</v>
      </c>
      <c r="G35" s="21">
        <v>86</v>
      </c>
      <c r="H35" s="21">
        <v>1241</v>
      </c>
      <c r="I35" s="21">
        <v>463</v>
      </c>
      <c r="J35" s="21">
        <f t="shared" si="0"/>
        <v>11908</v>
      </c>
      <c r="L35" s="21">
        <v>0</v>
      </c>
      <c r="M35" s="21">
        <v>60</v>
      </c>
      <c r="N35" s="21">
        <v>228</v>
      </c>
      <c r="O35" s="21">
        <v>34</v>
      </c>
      <c r="P35" s="21">
        <v>481</v>
      </c>
      <c r="Q35" s="21">
        <v>1789</v>
      </c>
      <c r="R35" s="21">
        <v>156</v>
      </c>
      <c r="S35" s="21">
        <f t="shared" si="1"/>
        <v>2748</v>
      </c>
      <c r="U35" s="35">
        <v>14546</v>
      </c>
      <c r="V35" s="35">
        <v>12315874000</v>
      </c>
      <c r="W35" s="35">
        <f t="shared" si="2"/>
        <v>846684.586827994</v>
      </c>
      <c r="X35" s="35">
        <v>894861</v>
      </c>
      <c r="Y35" s="35">
        <v>466</v>
      </c>
      <c r="AA35" s="1">
        <v>36200</v>
      </c>
      <c r="AB35" s="1">
        <v>37472</v>
      </c>
      <c r="AC35" s="1">
        <v>98099</v>
      </c>
      <c r="AD35" s="1">
        <v>27399</v>
      </c>
      <c r="AE35" s="1">
        <v>2716</v>
      </c>
      <c r="AF35" s="1">
        <v>4321</v>
      </c>
      <c r="AG35" s="1">
        <v>24717</v>
      </c>
      <c r="AH35" s="1">
        <v>6935</v>
      </c>
      <c r="AJ35" s="37">
        <v>920000</v>
      </c>
      <c r="AK35" s="37">
        <v>1000000</v>
      </c>
      <c r="AL35" s="37">
        <v>990000</v>
      </c>
      <c r="AM35" s="37">
        <v>1100000</v>
      </c>
    </row>
    <row r="36" spans="1:39" ht="12.75">
      <c r="A36" s="19" t="s">
        <v>57</v>
      </c>
      <c r="B36" s="22">
        <v>1</v>
      </c>
      <c r="C36" s="21">
        <v>0</v>
      </c>
      <c r="D36" s="21">
        <v>3639</v>
      </c>
      <c r="E36" s="21">
        <v>0</v>
      </c>
      <c r="F36" s="21">
        <v>7102</v>
      </c>
      <c r="G36" s="21">
        <v>605</v>
      </c>
      <c r="H36" s="21">
        <v>1007</v>
      </c>
      <c r="I36" s="21">
        <v>761</v>
      </c>
      <c r="J36" s="21">
        <f t="shared" si="0"/>
        <v>13114</v>
      </c>
      <c r="L36" s="21">
        <v>0</v>
      </c>
      <c r="M36" s="21">
        <v>0</v>
      </c>
      <c r="N36" s="21">
        <v>0</v>
      </c>
      <c r="O36" s="21">
        <v>2</v>
      </c>
      <c r="P36" s="21">
        <v>0</v>
      </c>
      <c r="Q36" s="21">
        <v>273</v>
      </c>
      <c r="R36" s="21">
        <v>0</v>
      </c>
      <c r="S36" s="21">
        <f t="shared" si="1"/>
        <v>275</v>
      </c>
      <c r="U36" s="35">
        <v>2467</v>
      </c>
      <c r="V36" s="35">
        <v>1850250000</v>
      </c>
      <c r="W36" s="35">
        <f t="shared" si="2"/>
        <v>750000</v>
      </c>
      <c r="X36" s="35">
        <v>792675</v>
      </c>
      <c r="Y36" s="35">
        <v>2250</v>
      </c>
      <c r="AA36" s="1">
        <v>53998</v>
      </c>
      <c r="AB36" s="1">
        <v>39552</v>
      </c>
      <c r="AC36" s="1">
        <v>39615</v>
      </c>
      <c r="AD36" s="1">
        <v>10759</v>
      </c>
      <c r="AE36" s="1">
        <v>6</v>
      </c>
      <c r="AF36" s="1">
        <v>65</v>
      </c>
      <c r="AG36" s="1">
        <v>9631</v>
      </c>
      <c r="AH36" s="1">
        <v>2</v>
      </c>
      <c r="AJ36" s="37">
        <v>920000</v>
      </c>
      <c r="AK36" s="37">
        <v>1000000</v>
      </c>
      <c r="AL36" s="37">
        <v>990000</v>
      </c>
      <c r="AM36" s="37">
        <v>1100000</v>
      </c>
    </row>
    <row r="37" spans="1:39" ht="12.75">
      <c r="A37" s="19" t="s">
        <v>74</v>
      </c>
      <c r="B37" s="22">
        <v>1</v>
      </c>
      <c r="C37" s="21">
        <v>279</v>
      </c>
      <c r="D37" s="21">
        <v>1829</v>
      </c>
      <c r="E37" s="21">
        <v>0</v>
      </c>
      <c r="F37" s="21">
        <v>805</v>
      </c>
      <c r="G37" s="21">
        <v>1061</v>
      </c>
      <c r="H37" s="21">
        <v>1208</v>
      </c>
      <c r="I37" s="21">
        <v>0</v>
      </c>
      <c r="J37" s="21">
        <f t="shared" si="0"/>
        <v>5182</v>
      </c>
      <c r="L37" s="21">
        <v>0</v>
      </c>
      <c r="M37" s="36">
        <v>-101</v>
      </c>
      <c r="N37" s="21">
        <v>0</v>
      </c>
      <c r="O37" s="21">
        <v>-1</v>
      </c>
      <c r="P37" s="21">
        <v>0</v>
      </c>
      <c r="Q37" s="21">
        <v>9</v>
      </c>
      <c r="R37" s="21">
        <v>0</v>
      </c>
      <c r="S37" s="21">
        <f t="shared" si="1"/>
        <v>-93</v>
      </c>
      <c r="U37" s="35">
        <v>14447</v>
      </c>
      <c r="V37" s="35">
        <v>12641125000</v>
      </c>
      <c r="W37" s="35">
        <f t="shared" si="2"/>
        <v>875000</v>
      </c>
      <c r="X37" s="35">
        <v>924788</v>
      </c>
      <c r="Y37" s="35">
        <v>16497</v>
      </c>
      <c r="AA37" s="1">
        <v>18633</v>
      </c>
      <c r="AB37" s="1">
        <v>15515</v>
      </c>
      <c r="AC37" s="1">
        <v>32051</v>
      </c>
      <c r="AD37" s="1">
        <v>5153</v>
      </c>
      <c r="AE37" s="1">
        <v>0</v>
      </c>
      <c r="AF37" s="1">
        <v>0</v>
      </c>
      <c r="AG37" s="1">
        <v>59</v>
      </c>
      <c r="AH37" s="1">
        <v>67</v>
      </c>
      <c r="AJ37" s="37">
        <v>920000</v>
      </c>
      <c r="AK37" s="37">
        <v>1000000</v>
      </c>
      <c r="AL37" s="37">
        <v>990000</v>
      </c>
      <c r="AM37" s="37">
        <v>1100000</v>
      </c>
    </row>
    <row r="38" spans="1:39" ht="12.75">
      <c r="A38" s="19" t="s">
        <v>69</v>
      </c>
      <c r="B38" s="22">
        <v>1</v>
      </c>
      <c r="C38" s="21">
        <v>0</v>
      </c>
      <c r="D38" s="21">
        <v>372</v>
      </c>
      <c r="E38" s="21">
        <v>0</v>
      </c>
      <c r="F38" s="21">
        <v>649</v>
      </c>
      <c r="G38" s="21">
        <v>88</v>
      </c>
      <c r="H38" s="21">
        <v>0</v>
      </c>
      <c r="I38" s="21">
        <v>0</v>
      </c>
      <c r="J38" s="21">
        <f t="shared" si="0"/>
        <v>1109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f t="shared" si="1"/>
        <v>0</v>
      </c>
      <c r="U38" s="35">
        <v>0</v>
      </c>
      <c r="V38" s="35">
        <v>0</v>
      </c>
      <c r="W38" s="35"/>
      <c r="X38" s="35">
        <v>0</v>
      </c>
      <c r="Y38" s="35"/>
      <c r="AA38" s="1">
        <v>10321</v>
      </c>
      <c r="AB38" s="1">
        <v>9124</v>
      </c>
      <c r="AC38" s="1">
        <v>3351</v>
      </c>
      <c r="AD38" s="1">
        <v>763</v>
      </c>
      <c r="AE38" s="1">
        <v>0</v>
      </c>
      <c r="AF38" s="1">
        <v>0</v>
      </c>
      <c r="AG38" s="1">
        <v>0</v>
      </c>
      <c r="AH38" s="1">
        <v>0</v>
      </c>
      <c r="AJ38" s="37">
        <v>920000</v>
      </c>
      <c r="AK38" s="37">
        <v>1000000</v>
      </c>
      <c r="AL38" s="37">
        <v>990000</v>
      </c>
      <c r="AM38" s="37">
        <v>1100000</v>
      </c>
    </row>
    <row r="39" spans="1:39" ht="12.75">
      <c r="A39" s="19" t="s">
        <v>21</v>
      </c>
      <c r="B39" s="22">
        <v>1</v>
      </c>
      <c r="C39" s="21">
        <v>0</v>
      </c>
      <c r="D39" s="21">
        <v>6980</v>
      </c>
      <c r="E39" s="21">
        <v>0</v>
      </c>
      <c r="F39" s="21">
        <v>894</v>
      </c>
      <c r="G39" s="21">
        <v>264</v>
      </c>
      <c r="H39" s="21">
        <v>273</v>
      </c>
      <c r="I39" s="21">
        <v>784</v>
      </c>
      <c r="J39" s="21">
        <f t="shared" si="0"/>
        <v>9195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f t="shared" si="1"/>
        <v>0</v>
      </c>
      <c r="U39" s="35">
        <v>5161</v>
      </c>
      <c r="V39" s="35">
        <v>3621037250</v>
      </c>
      <c r="W39" s="35">
        <f t="shared" si="2"/>
        <v>701615.4330556093</v>
      </c>
      <c r="X39" s="35">
        <v>741537</v>
      </c>
      <c r="Y39" s="35">
        <v>1750</v>
      </c>
      <c r="AA39" s="1">
        <v>28526</v>
      </c>
      <c r="AB39" s="1">
        <v>25975</v>
      </c>
      <c r="AC39" s="1">
        <v>129394</v>
      </c>
      <c r="AD39" s="1">
        <v>70948</v>
      </c>
      <c r="AE39" s="1">
        <v>0</v>
      </c>
      <c r="AF39" s="1">
        <v>0</v>
      </c>
      <c r="AG39" s="1">
        <v>0</v>
      </c>
      <c r="AH39" s="1">
        <v>0</v>
      </c>
      <c r="AJ39" s="37">
        <v>920000</v>
      </c>
      <c r="AK39" s="37">
        <v>1000000</v>
      </c>
      <c r="AL39" s="37">
        <v>990000</v>
      </c>
      <c r="AM39" s="37">
        <v>1100000</v>
      </c>
    </row>
    <row r="40" spans="1:39" ht="12.75">
      <c r="A40" s="19" t="s">
        <v>45</v>
      </c>
      <c r="B40" s="22">
        <v>1</v>
      </c>
      <c r="C40" s="21">
        <v>0</v>
      </c>
      <c r="D40" s="21">
        <v>0</v>
      </c>
      <c r="E40" s="21">
        <v>0</v>
      </c>
      <c r="F40" s="21">
        <v>142</v>
      </c>
      <c r="G40" s="21">
        <v>127</v>
      </c>
      <c r="H40" s="21">
        <v>0</v>
      </c>
      <c r="I40" s="21">
        <v>0</v>
      </c>
      <c r="J40" s="21">
        <f t="shared" si="0"/>
        <v>269</v>
      </c>
      <c r="L40" s="21">
        <v>0</v>
      </c>
      <c r="M40" s="21">
        <v>3932</v>
      </c>
      <c r="N40" s="21">
        <v>0</v>
      </c>
      <c r="O40" s="21">
        <v>3860</v>
      </c>
      <c r="P40" s="21">
        <v>0</v>
      </c>
      <c r="Q40" s="21">
        <v>0</v>
      </c>
      <c r="R40" s="21">
        <v>0</v>
      </c>
      <c r="S40" s="21">
        <f t="shared" si="1"/>
        <v>7792</v>
      </c>
      <c r="U40" s="35">
        <v>3459</v>
      </c>
      <c r="V40" s="35">
        <v>2231685505</v>
      </c>
      <c r="W40" s="35">
        <f t="shared" si="2"/>
        <v>645182.2795605666</v>
      </c>
      <c r="X40" s="35">
        <v>681893</v>
      </c>
      <c r="Y40" s="35">
        <v>876</v>
      </c>
      <c r="AA40" s="1">
        <v>57517</v>
      </c>
      <c r="AB40" s="1">
        <v>49277</v>
      </c>
      <c r="AC40" s="1">
        <v>3432</v>
      </c>
      <c r="AD40" s="1">
        <v>1278</v>
      </c>
      <c r="AE40" s="1">
        <v>11342</v>
      </c>
      <c r="AF40" s="1">
        <v>7177</v>
      </c>
      <c r="AG40" s="1">
        <v>115</v>
      </c>
      <c r="AH40" s="1">
        <v>267</v>
      </c>
      <c r="AJ40" s="37">
        <v>920000</v>
      </c>
      <c r="AK40" s="37">
        <v>1000000</v>
      </c>
      <c r="AL40" s="37">
        <v>990000</v>
      </c>
      <c r="AM40" s="37">
        <v>1100000</v>
      </c>
    </row>
    <row r="41" spans="1:39" ht="12.75">
      <c r="A41" s="19" t="s">
        <v>70</v>
      </c>
      <c r="B41" s="22">
        <v>1</v>
      </c>
      <c r="C41" s="21">
        <v>306</v>
      </c>
      <c r="D41" s="21">
        <v>4929</v>
      </c>
      <c r="E41" s="21">
        <v>857</v>
      </c>
      <c r="F41" s="21">
        <v>6611</v>
      </c>
      <c r="G41" s="21">
        <v>357</v>
      </c>
      <c r="H41" s="21">
        <v>5098</v>
      </c>
      <c r="I41" s="21">
        <v>1212</v>
      </c>
      <c r="J41" s="21">
        <f t="shared" si="0"/>
        <v>19370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f t="shared" si="1"/>
        <v>0</v>
      </c>
      <c r="U41" s="35">
        <v>6342</v>
      </c>
      <c r="V41" s="35">
        <v>5403453502</v>
      </c>
      <c r="W41" s="35">
        <f t="shared" si="2"/>
        <v>852010.959003469</v>
      </c>
      <c r="X41" s="35">
        <v>900490</v>
      </c>
      <c r="Y41" s="35"/>
      <c r="AA41" s="1">
        <v>91613</v>
      </c>
      <c r="AB41" s="1">
        <v>113640</v>
      </c>
      <c r="AC41" s="1">
        <v>88953</v>
      </c>
      <c r="AD41" s="1">
        <v>33024</v>
      </c>
      <c r="AE41" s="1">
        <v>1110</v>
      </c>
      <c r="AF41" s="1">
        <v>1296</v>
      </c>
      <c r="AG41" s="1">
        <v>119</v>
      </c>
      <c r="AH41" s="1">
        <v>114</v>
      </c>
      <c r="AJ41" s="37">
        <v>920000</v>
      </c>
      <c r="AK41" s="37">
        <v>1000000</v>
      </c>
      <c r="AL41" s="37">
        <v>990000</v>
      </c>
      <c r="AM41" s="37">
        <v>1100000</v>
      </c>
    </row>
    <row r="42" spans="1:39" ht="12.75">
      <c r="A42" s="19" t="s">
        <v>58</v>
      </c>
      <c r="B42" s="22">
        <v>1</v>
      </c>
      <c r="C42" s="21">
        <v>0</v>
      </c>
      <c r="D42" s="21">
        <v>56</v>
      </c>
      <c r="E42" s="21">
        <v>0</v>
      </c>
      <c r="F42" s="21">
        <v>790</v>
      </c>
      <c r="G42" s="21">
        <v>78</v>
      </c>
      <c r="H42" s="21">
        <v>178</v>
      </c>
      <c r="I42" s="21">
        <v>0</v>
      </c>
      <c r="J42" s="21">
        <f t="shared" si="0"/>
        <v>1102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f t="shared" si="1"/>
        <v>0</v>
      </c>
      <c r="U42" s="35">
        <v>523</v>
      </c>
      <c r="V42" s="35">
        <v>422505000</v>
      </c>
      <c r="W42" s="35">
        <f t="shared" si="2"/>
        <v>807848.948374761</v>
      </c>
      <c r="X42" s="35">
        <v>853816</v>
      </c>
      <c r="Y42" s="35"/>
      <c r="AA42" s="1">
        <v>14355</v>
      </c>
      <c r="AB42" s="1">
        <v>12757</v>
      </c>
      <c r="AC42" s="1">
        <v>1594</v>
      </c>
      <c r="AD42" s="1">
        <v>541</v>
      </c>
      <c r="AE42" s="1">
        <v>2392</v>
      </c>
      <c r="AF42" s="1">
        <v>681</v>
      </c>
      <c r="AG42" s="1">
        <v>0</v>
      </c>
      <c r="AH42" s="1">
        <v>0</v>
      </c>
      <c r="AJ42" s="37">
        <v>920000</v>
      </c>
      <c r="AK42" s="37">
        <v>1000000</v>
      </c>
      <c r="AL42" s="37">
        <v>990000</v>
      </c>
      <c r="AM42" s="37">
        <v>1100000</v>
      </c>
    </row>
    <row r="43" spans="1:39" ht="12.75">
      <c r="A43" s="19" t="s">
        <v>31</v>
      </c>
      <c r="B43" s="22">
        <v>1</v>
      </c>
      <c r="C43" s="21">
        <v>0</v>
      </c>
      <c r="D43" s="21">
        <v>124</v>
      </c>
      <c r="E43" s="21">
        <v>0</v>
      </c>
      <c r="F43" s="21">
        <v>506</v>
      </c>
      <c r="G43" s="21">
        <v>18</v>
      </c>
      <c r="H43" s="21">
        <v>83</v>
      </c>
      <c r="I43" s="21">
        <v>406</v>
      </c>
      <c r="J43" s="21">
        <f t="shared" si="0"/>
        <v>1137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f t="shared" si="1"/>
        <v>0</v>
      </c>
      <c r="U43" s="35">
        <v>0</v>
      </c>
      <c r="V43" s="35">
        <v>0</v>
      </c>
      <c r="W43" s="35"/>
      <c r="X43" s="35">
        <v>0</v>
      </c>
      <c r="Y43" s="35"/>
      <c r="AA43" s="1">
        <v>8261</v>
      </c>
      <c r="AB43" s="1">
        <v>9116</v>
      </c>
      <c r="AC43" s="1">
        <v>1264</v>
      </c>
      <c r="AD43" s="1">
        <v>429</v>
      </c>
      <c r="AE43" s="1">
        <v>1621</v>
      </c>
      <c r="AF43" s="1">
        <v>1050</v>
      </c>
      <c r="AG43" s="1">
        <v>0</v>
      </c>
      <c r="AH43" s="1">
        <v>0</v>
      </c>
      <c r="AJ43" s="37">
        <v>920000</v>
      </c>
      <c r="AK43" s="37">
        <v>1000000</v>
      </c>
      <c r="AL43" s="37">
        <v>990000</v>
      </c>
      <c r="AM43" s="37">
        <v>1100000</v>
      </c>
    </row>
    <row r="44" spans="1:39" ht="12.75">
      <c r="A44" s="19" t="s">
        <v>13</v>
      </c>
      <c r="B44" s="22">
        <v>1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f t="shared" si="0"/>
        <v>0</v>
      </c>
      <c r="L44" s="21">
        <v>0</v>
      </c>
      <c r="M44" s="21">
        <v>0</v>
      </c>
      <c r="N44" s="21">
        <v>0</v>
      </c>
      <c r="O44" s="21">
        <v>2688</v>
      </c>
      <c r="P44" s="21">
        <v>0</v>
      </c>
      <c r="Q44" s="21">
        <v>0</v>
      </c>
      <c r="R44" s="21">
        <v>0</v>
      </c>
      <c r="S44" s="21">
        <f t="shared" si="1"/>
        <v>2688</v>
      </c>
      <c r="U44" s="35">
        <v>0</v>
      </c>
      <c r="V44" s="35">
        <v>0</v>
      </c>
      <c r="W44" s="35"/>
      <c r="X44" s="35">
        <v>0</v>
      </c>
      <c r="Y44" s="35"/>
      <c r="AA44" s="1">
        <v>7933</v>
      </c>
      <c r="AB44" s="1">
        <v>8728</v>
      </c>
      <c r="AC44" s="1">
        <v>768</v>
      </c>
      <c r="AD44" s="1">
        <v>319</v>
      </c>
      <c r="AE44" s="1">
        <v>21</v>
      </c>
      <c r="AF44" s="1">
        <v>207</v>
      </c>
      <c r="AG44" s="1">
        <v>0</v>
      </c>
      <c r="AH44" s="1">
        <v>0</v>
      </c>
      <c r="AJ44" s="37">
        <v>920000</v>
      </c>
      <c r="AK44" s="37">
        <v>1000000</v>
      </c>
      <c r="AL44" s="37">
        <v>990000</v>
      </c>
      <c r="AM44" s="37">
        <v>1100000</v>
      </c>
    </row>
    <row r="45" spans="1:39" ht="12.75">
      <c r="A45" s="19" t="s">
        <v>59</v>
      </c>
      <c r="B45" s="22">
        <v>1</v>
      </c>
      <c r="C45" s="21">
        <v>0</v>
      </c>
      <c r="D45" s="21">
        <v>0</v>
      </c>
      <c r="E45" s="21">
        <v>0</v>
      </c>
      <c r="F45" s="21">
        <v>1060</v>
      </c>
      <c r="G45" s="21">
        <v>96</v>
      </c>
      <c r="H45" s="21">
        <v>226</v>
      </c>
      <c r="I45" s="21">
        <v>0</v>
      </c>
      <c r="J45" s="21">
        <f t="shared" si="0"/>
        <v>1382</v>
      </c>
      <c r="L45" s="21">
        <v>0</v>
      </c>
      <c r="M45" s="21">
        <v>230</v>
      </c>
      <c r="N45" s="21">
        <v>0</v>
      </c>
      <c r="O45" s="21">
        <v>490</v>
      </c>
      <c r="P45" s="21">
        <v>0</v>
      </c>
      <c r="Q45" s="21">
        <v>8</v>
      </c>
      <c r="R45" s="21">
        <v>0</v>
      </c>
      <c r="S45" s="21">
        <f t="shared" si="1"/>
        <v>728</v>
      </c>
      <c r="U45" s="35">
        <v>2830</v>
      </c>
      <c r="V45" s="35">
        <v>2378006550</v>
      </c>
      <c r="W45" s="35">
        <f t="shared" si="2"/>
        <v>840285</v>
      </c>
      <c r="X45" s="35">
        <v>888097</v>
      </c>
      <c r="Y45" s="35">
        <v>1154</v>
      </c>
      <c r="AA45" s="1">
        <v>15236</v>
      </c>
      <c r="AB45" s="1">
        <v>13347</v>
      </c>
      <c r="AC45" s="1">
        <v>2339</v>
      </c>
      <c r="AD45" s="1">
        <v>458</v>
      </c>
      <c r="AE45" s="1">
        <v>1879</v>
      </c>
      <c r="AF45" s="1">
        <v>99</v>
      </c>
      <c r="AG45" s="1">
        <v>1179</v>
      </c>
      <c r="AH45" s="1">
        <v>2</v>
      </c>
      <c r="AJ45" s="37">
        <v>920000</v>
      </c>
      <c r="AK45" s="37">
        <v>1000000</v>
      </c>
      <c r="AL45" s="37">
        <v>990000</v>
      </c>
      <c r="AM45" s="37">
        <v>1100000</v>
      </c>
    </row>
    <row r="46" spans="1:39" ht="12.75">
      <c r="A46" s="19" t="s">
        <v>46</v>
      </c>
      <c r="B46" s="22">
        <v>1</v>
      </c>
      <c r="C46" s="21">
        <v>0</v>
      </c>
      <c r="D46" s="21">
        <v>0</v>
      </c>
      <c r="E46" s="21">
        <v>0</v>
      </c>
      <c r="F46" s="21">
        <v>979</v>
      </c>
      <c r="G46" s="21">
        <v>9</v>
      </c>
      <c r="H46" s="21">
        <v>0</v>
      </c>
      <c r="I46" s="21">
        <v>0</v>
      </c>
      <c r="J46" s="21">
        <f t="shared" si="0"/>
        <v>988</v>
      </c>
      <c r="L46" s="21">
        <v>0</v>
      </c>
      <c r="M46" s="36">
        <v>-2</v>
      </c>
      <c r="N46" s="21">
        <v>0</v>
      </c>
      <c r="O46" s="34">
        <v>-293</v>
      </c>
      <c r="P46" s="21">
        <v>0</v>
      </c>
      <c r="Q46" s="21">
        <v>0</v>
      </c>
      <c r="R46" s="21">
        <v>0</v>
      </c>
      <c r="S46" s="21">
        <f t="shared" si="1"/>
        <v>-295</v>
      </c>
      <c r="U46" s="35">
        <v>1249</v>
      </c>
      <c r="V46" s="35">
        <v>939416477</v>
      </c>
      <c r="W46" s="35">
        <f t="shared" si="2"/>
        <v>752134.8895116093</v>
      </c>
      <c r="X46" s="35">
        <v>794931</v>
      </c>
      <c r="Y46" s="35">
        <v>1185</v>
      </c>
      <c r="AA46" s="1">
        <v>17323</v>
      </c>
      <c r="AB46" s="1">
        <v>16434</v>
      </c>
      <c r="AC46" s="1">
        <v>935</v>
      </c>
      <c r="AD46" s="1">
        <v>452</v>
      </c>
      <c r="AE46" s="1">
        <v>962</v>
      </c>
      <c r="AF46" s="1">
        <v>1007</v>
      </c>
      <c r="AG46" s="1">
        <v>0</v>
      </c>
      <c r="AH46" s="1">
        <v>0</v>
      </c>
      <c r="AJ46" s="37">
        <v>920000</v>
      </c>
      <c r="AK46" s="37">
        <v>1000000</v>
      </c>
      <c r="AL46" s="37">
        <v>990000</v>
      </c>
      <c r="AM46" s="37">
        <v>1100000</v>
      </c>
    </row>
    <row r="47" spans="1:39" ht="12.75">
      <c r="A47" s="19" t="s">
        <v>32</v>
      </c>
      <c r="B47" s="22">
        <v>1</v>
      </c>
      <c r="C47" s="21">
        <v>0</v>
      </c>
      <c r="D47" s="21">
        <v>373</v>
      </c>
      <c r="E47" s="21">
        <v>0</v>
      </c>
      <c r="F47" s="21">
        <v>268</v>
      </c>
      <c r="G47" s="21">
        <v>0</v>
      </c>
      <c r="H47" s="21">
        <v>0</v>
      </c>
      <c r="I47" s="21">
        <v>0</v>
      </c>
      <c r="J47" s="21">
        <f t="shared" si="0"/>
        <v>641</v>
      </c>
      <c r="L47" s="21">
        <v>0</v>
      </c>
      <c r="M47" s="21">
        <v>0</v>
      </c>
      <c r="N47" s="21">
        <v>0</v>
      </c>
      <c r="O47" s="21">
        <v>0</v>
      </c>
      <c r="P47" s="21">
        <v>34</v>
      </c>
      <c r="Q47" s="21">
        <v>0</v>
      </c>
      <c r="R47" s="21">
        <v>0</v>
      </c>
      <c r="S47" s="21">
        <f t="shared" si="1"/>
        <v>34</v>
      </c>
      <c r="U47" s="35">
        <v>0</v>
      </c>
      <c r="V47" s="35">
        <v>0</v>
      </c>
      <c r="W47" s="35"/>
      <c r="X47" s="35">
        <v>0</v>
      </c>
      <c r="Y47" s="35"/>
      <c r="AA47" s="1">
        <v>8483</v>
      </c>
      <c r="AB47" s="1">
        <v>8030</v>
      </c>
      <c r="AC47" s="1">
        <v>2645</v>
      </c>
      <c r="AD47" s="1">
        <v>1832</v>
      </c>
      <c r="AE47" s="1">
        <v>83</v>
      </c>
      <c r="AF47" s="1">
        <v>0</v>
      </c>
      <c r="AG47" s="1">
        <v>0</v>
      </c>
      <c r="AH47" s="1">
        <v>0</v>
      </c>
      <c r="AJ47" s="37">
        <v>920000</v>
      </c>
      <c r="AK47" s="37">
        <v>1000000</v>
      </c>
      <c r="AL47" s="37">
        <v>990000</v>
      </c>
      <c r="AM47" s="37">
        <v>1100000</v>
      </c>
    </row>
    <row r="48" spans="1:39" ht="12.75">
      <c r="A48" s="19" t="s">
        <v>47</v>
      </c>
      <c r="B48" s="22">
        <v>1</v>
      </c>
      <c r="C48" s="21">
        <v>0</v>
      </c>
      <c r="D48" s="21">
        <v>0</v>
      </c>
      <c r="E48" s="21">
        <v>0</v>
      </c>
      <c r="F48" s="21">
        <v>275</v>
      </c>
      <c r="G48" s="21">
        <v>0</v>
      </c>
      <c r="H48" s="21">
        <v>0</v>
      </c>
      <c r="I48" s="21">
        <v>0</v>
      </c>
      <c r="J48" s="21">
        <f t="shared" si="0"/>
        <v>275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f t="shared" si="1"/>
        <v>0</v>
      </c>
      <c r="U48" s="35">
        <v>162</v>
      </c>
      <c r="V48" s="35">
        <v>126639447</v>
      </c>
      <c r="W48" s="35">
        <f t="shared" si="2"/>
        <v>781724.9814814815</v>
      </c>
      <c r="X48" s="35">
        <v>826205</v>
      </c>
      <c r="Y48" s="35">
        <v>116</v>
      </c>
      <c r="AA48" s="1">
        <v>6778</v>
      </c>
      <c r="AB48" s="1">
        <v>5942</v>
      </c>
      <c r="AC48" s="1">
        <v>502</v>
      </c>
      <c r="AD48" s="1">
        <v>324</v>
      </c>
      <c r="AE48" s="1">
        <v>495</v>
      </c>
      <c r="AF48" s="1">
        <v>531</v>
      </c>
      <c r="AG48" s="1">
        <v>0</v>
      </c>
      <c r="AH48" s="1">
        <v>0</v>
      </c>
      <c r="AJ48" s="37">
        <v>920000</v>
      </c>
      <c r="AK48" s="37">
        <v>1000000</v>
      </c>
      <c r="AL48" s="37">
        <v>990000</v>
      </c>
      <c r="AM48" s="37">
        <v>1100000</v>
      </c>
    </row>
    <row r="49" spans="1:39" ht="12.75">
      <c r="A49" s="19" t="s">
        <v>22</v>
      </c>
      <c r="B49" s="22">
        <v>1</v>
      </c>
      <c r="C49" s="21">
        <v>0</v>
      </c>
      <c r="D49" s="21">
        <v>100</v>
      </c>
      <c r="E49" s="21">
        <v>88</v>
      </c>
      <c r="F49" s="21">
        <v>947</v>
      </c>
      <c r="G49" s="21">
        <v>42</v>
      </c>
      <c r="H49" s="21">
        <v>0</v>
      </c>
      <c r="I49" s="21">
        <v>0</v>
      </c>
      <c r="J49" s="21">
        <f t="shared" si="0"/>
        <v>1177</v>
      </c>
      <c r="L49" s="21">
        <v>0</v>
      </c>
      <c r="M49" s="21">
        <v>0</v>
      </c>
      <c r="N49" s="21">
        <v>52</v>
      </c>
      <c r="O49" s="21">
        <v>73</v>
      </c>
      <c r="P49" s="21">
        <v>0</v>
      </c>
      <c r="Q49" s="21">
        <v>0</v>
      </c>
      <c r="R49" s="21">
        <v>0</v>
      </c>
      <c r="S49" s="21">
        <f t="shared" si="1"/>
        <v>125</v>
      </c>
      <c r="U49" s="35">
        <v>4008</v>
      </c>
      <c r="V49" s="35">
        <v>2602592000</v>
      </c>
      <c r="W49" s="35">
        <f t="shared" si="2"/>
        <v>649349.3013972056</v>
      </c>
      <c r="X49" s="35">
        <v>686297</v>
      </c>
      <c r="Y49" s="35">
        <v>2972</v>
      </c>
      <c r="AA49" s="1">
        <v>9020</v>
      </c>
      <c r="AB49" s="1">
        <v>8170</v>
      </c>
      <c r="AC49" s="1">
        <v>1648</v>
      </c>
      <c r="AD49" s="1">
        <v>501</v>
      </c>
      <c r="AE49" s="1">
        <v>672</v>
      </c>
      <c r="AF49" s="1">
        <v>780</v>
      </c>
      <c r="AG49" s="1">
        <v>539</v>
      </c>
      <c r="AH49" s="1">
        <v>213</v>
      </c>
      <c r="AJ49" s="37">
        <v>920000</v>
      </c>
      <c r="AK49" s="37">
        <v>1000000</v>
      </c>
      <c r="AL49" s="37">
        <v>990000</v>
      </c>
      <c r="AM49" s="37">
        <v>1100000</v>
      </c>
    </row>
    <row r="50" spans="1:39" ht="12.75">
      <c r="A50" s="19" t="s">
        <v>5</v>
      </c>
      <c r="B50" s="20">
        <v>4</v>
      </c>
      <c r="C50" s="21">
        <v>0</v>
      </c>
      <c r="D50" s="21">
        <v>0</v>
      </c>
      <c r="E50" s="21">
        <v>0</v>
      </c>
      <c r="F50" s="21">
        <v>575</v>
      </c>
      <c r="G50" s="21">
        <v>5</v>
      </c>
      <c r="H50" s="21">
        <v>0</v>
      </c>
      <c r="I50" s="21">
        <v>0</v>
      </c>
      <c r="J50" s="21">
        <f t="shared" si="0"/>
        <v>580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f t="shared" si="1"/>
        <v>0</v>
      </c>
      <c r="U50" s="35">
        <v>0</v>
      </c>
      <c r="V50" s="35">
        <v>0</v>
      </c>
      <c r="W50" s="35"/>
      <c r="X50" s="35">
        <v>0</v>
      </c>
      <c r="Y50" s="35"/>
      <c r="AA50" s="1">
        <v>1968</v>
      </c>
      <c r="AB50" s="1">
        <v>1435</v>
      </c>
      <c r="AC50" s="1">
        <v>4210</v>
      </c>
      <c r="AD50" s="1">
        <v>579</v>
      </c>
      <c r="AE50" s="1">
        <v>0</v>
      </c>
      <c r="AF50" s="1">
        <v>0</v>
      </c>
      <c r="AG50" s="1">
        <v>0</v>
      </c>
      <c r="AH50" s="1">
        <v>0</v>
      </c>
      <c r="AJ50" s="37">
        <v>1000000</v>
      </c>
      <c r="AK50" s="37">
        <v>1300000</v>
      </c>
      <c r="AL50" s="37">
        <v>2800000</v>
      </c>
      <c r="AM50" s="37">
        <v>3000000</v>
      </c>
    </row>
    <row r="51" spans="1:39" ht="12.75">
      <c r="A51" s="19" t="s">
        <v>4</v>
      </c>
      <c r="B51" s="20">
        <v>4</v>
      </c>
      <c r="C51" s="21">
        <v>0</v>
      </c>
      <c r="D51" s="21">
        <v>2162</v>
      </c>
      <c r="E51" s="21">
        <v>0</v>
      </c>
      <c r="F51" s="21">
        <v>373</v>
      </c>
      <c r="G51" s="21">
        <v>178</v>
      </c>
      <c r="H51" s="21">
        <v>1028</v>
      </c>
      <c r="I51" s="21">
        <v>0</v>
      </c>
      <c r="J51" s="21">
        <f t="shared" si="0"/>
        <v>3741</v>
      </c>
      <c r="L51" s="21">
        <v>0</v>
      </c>
      <c r="M51" s="21">
        <v>11</v>
      </c>
      <c r="N51" s="21">
        <v>0</v>
      </c>
      <c r="O51" s="21">
        <v>0</v>
      </c>
      <c r="P51" s="21">
        <v>25</v>
      </c>
      <c r="Q51" s="21">
        <v>378</v>
      </c>
      <c r="R51" s="21">
        <v>0</v>
      </c>
      <c r="S51" s="21">
        <f t="shared" si="1"/>
        <v>414</v>
      </c>
      <c r="U51" s="35">
        <v>0</v>
      </c>
      <c r="V51" s="35">
        <v>0</v>
      </c>
      <c r="W51" s="35"/>
      <c r="X51" s="35">
        <v>0</v>
      </c>
      <c r="Y51" s="35"/>
      <c r="AA51" s="1">
        <v>6128</v>
      </c>
      <c r="AB51" s="1">
        <v>4964</v>
      </c>
      <c r="AC51" s="1">
        <v>4322</v>
      </c>
      <c r="AD51" s="1">
        <v>308</v>
      </c>
      <c r="AE51" s="1">
        <v>0</v>
      </c>
      <c r="AF51" s="1">
        <v>0</v>
      </c>
      <c r="AG51" s="1">
        <v>3717</v>
      </c>
      <c r="AH51" s="1">
        <v>0</v>
      </c>
      <c r="AJ51" s="37">
        <v>1000000</v>
      </c>
      <c r="AK51" s="37">
        <v>1300000</v>
      </c>
      <c r="AL51" s="37">
        <v>2800000</v>
      </c>
      <c r="AM51" s="37">
        <v>3000000</v>
      </c>
    </row>
    <row r="52" spans="1:39" ht="12.75">
      <c r="A52" s="19" t="s">
        <v>60</v>
      </c>
      <c r="B52" s="22">
        <v>1</v>
      </c>
      <c r="C52" s="21">
        <v>3217</v>
      </c>
      <c r="D52" s="21">
        <v>1312</v>
      </c>
      <c r="E52" s="21">
        <v>0</v>
      </c>
      <c r="F52" s="21">
        <v>3546</v>
      </c>
      <c r="G52" s="21">
        <v>218</v>
      </c>
      <c r="H52" s="21">
        <v>8132</v>
      </c>
      <c r="I52" s="21">
        <v>1132</v>
      </c>
      <c r="J52" s="21">
        <f t="shared" si="0"/>
        <v>17557</v>
      </c>
      <c r="L52" s="21">
        <v>28</v>
      </c>
      <c r="M52" s="36">
        <v>-3</v>
      </c>
      <c r="N52" s="21">
        <v>0</v>
      </c>
      <c r="O52" s="21">
        <v>3295</v>
      </c>
      <c r="P52" s="21">
        <v>0</v>
      </c>
      <c r="Q52" s="21">
        <v>-7</v>
      </c>
      <c r="R52" s="21">
        <v>-2</v>
      </c>
      <c r="S52" s="21">
        <f t="shared" si="1"/>
        <v>3311</v>
      </c>
      <c r="U52" s="35">
        <v>9607</v>
      </c>
      <c r="V52" s="35">
        <v>7734186302</v>
      </c>
      <c r="W52" s="35">
        <f t="shared" si="2"/>
        <v>805057.3854481108</v>
      </c>
      <c r="X52" s="35">
        <v>850865</v>
      </c>
      <c r="Y52" s="35">
        <v>4031</v>
      </c>
      <c r="AA52" s="1">
        <v>41355</v>
      </c>
      <c r="AB52" s="1">
        <v>38165</v>
      </c>
      <c r="AC52" s="1">
        <v>62874</v>
      </c>
      <c r="AD52" s="1">
        <v>10245</v>
      </c>
      <c r="AE52" s="1">
        <v>252</v>
      </c>
      <c r="AF52" s="1">
        <v>263</v>
      </c>
      <c r="AG52" s="1">
        <v>278</v>
      </c>
      <c r="AH52" s="1">
        <v>8</v>
      </c>
      <c r="AJ52" s="37">
        <v>920000</v>
      </c>
      <c r="AK52" s="37">
        <v>1000000</v>
      </c>
      <c r="AL52" s="37">
        <v>990000</v>
      </c>
      <c r="AM52" s="37">
        <v>1100000</v>
      </c>
    </row>
    <row r="53" spans="1:39" ht="12.75">
      <c r="A53" s="19" t="s">
        <v>14</v>
      </c>
      <c r="B53" s="22">
        <v>1</v>
      </c>
      <c r="C53" s="21">
        <v>0</v>
      </c>
      <c r="D53" s="21">
        <v>635</v>
      </c>
      <c r="E53" s="21">
        <v>0</v>
      </c>
      <c r="F53" s="21">
        <v>2978</v>
      </c>
      <c r="G53" s="21">
        <v>16</v>
      </c>
      <c r="H53" s="21">
        <v>87</v>
      </c>
      <c r="I53" s="21">
        <v>0</v>
      </c>
      <c r="J53" s="21">
        <f t="shared" si="0"/>
        <v>3716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f t="shared" si="1"/>
        <v>0</v>
      </c>
      <c r="U53" s="35">
        <v>105</v>
      </c>
      <c r="V53" s="35">
        <v>73570000</v>
      </c>
      <c r="W53" s="35">
        <f t="shared" si="2"/>
        <v>700666.6666666666</v>
      </c>
      <c r="X53" s="35">
        <v>740535</v>
      </c>
      <c r="Y53" s="35"/>
      <c r="AA53" s="1">
        <v>39465</v>
      </c>
      <c r="AB53" s="1">
        <v>40933</v>
      </c>
      <c r="AC53" s="1">
        <v>4726</v>
      </c>
      <c r="AD53" s="1">
        <v>1289</v>
      </c>
      <c r="AE53" s="1">
        <v>0</v>
      </c>
      <c r="AF53" s="1">
        <v>0</v>
      </c>
      <c r="AG53" s="1">
        <v>0</v>
      </c>
      <c r="AH53" s="1">
        <v>0</v>
      </c>
      <c r="AJ53" s="37">
        <v>920000</v>
      </c>
      <c r="AK53" s="37">
        <v>1000000</v>
      </c>
      <c r="AL53" s="37">
        <v>990000</v>
      </c>
      <c r="AM53" s="37">
        <v>1100000</v>
      </c>
    </row>
    <row r="54" spans="1:39" ht="12.75">
      <c r="A54" s="19" t="s">
        <v>15</v>
      </c>
      <c r="B54" s="22">
        <v>1</v>
      </c>
      <c r="C54" s="21">
        <v>0</v>
      </c>
      <c r="D54" s="21">
        <v>0</v>
      </c>
      <c r="E54" s="21">
        <v>0</v>
      </c>
      <c r="F54" s="21">
        <v>2998</v>
      </c>
      <c r="G54" s="21">
        <v>164</v>
      </c>
      <c r="H54" s="21">
        <v>0</v>
      </c>
      <c r="I54" s="21">
        <v>0</v>
      </c>
      <c r="J54" s="21">
        <f t="shared" si="0"/>
        <v>3162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f t="shared" si="1"/>
        <v>0</v>
      </c>
      <c r="U54" s="35">
        <v>0</v>
      </c>
      <c r="V54" s="35">
        <v>0</v>
      </c>
      <c r="W54" s="35"/>
      <c r="X54" s="35">
        <v>0</v>
      </c>
      <c r="Y54" s="35"/>
      <c r="AA54" s="1">
        <v>17003</v>
      </c>
      <c r="AB54" s="1">
        <v>17427</v>
      </c>
      <c r="AC54" s="1">
        <v>1449</v>
      </c>
      <c r="AD54" s="1">
        <v>853</v>
      </c>
      <c r="AE54" s="1">
        <v>738</v>
      </c>
      <c r="AF54" s="1">
        <v>269</v>
      </c>
      <c r="AG54" s="1">
        <v>0</v>
      </c>
      <c r="AH54" s="1">
        <v>0</v>
      </c>
      <c r="AJ54" s="37">
        <v>920000</v>
      </c>
      <c r="AK54" s="37">
        <v>1000000</v>
      </c>
      <c r="AL54" s="37">
        <v>990000</v>
      </c>
      <c r="AM54" s="37">
        <v>1100000</v>
      </c>
    </row>
    <row r="55" spans="1:39" ht="12.75">
      <c r="A55" s="19" t="s">
        <v>48</v>
      </c>
      <c r="B55" s="22">
        <v>1</v>
      </c>
      <c r="C55" s="21">
        <v>0</v>
      </c>
      <c r="D55" s="21">
        <v>210</v>
      </c>
      <c r="E55" s="21">
        <v>0</v>
      </c>
      <c r="F55" s="21">
        <v>2631</v>
      </c>
      <c r="G55" s="21">
        <v>137</v>
      </c>
      <c r="H55" s="21">
        <v>0</v>
      </c>
      <c r="I55" s="21">
        <v>102</v>
      </c>
      <c r="J55" s="21">
        <f t="shared" si="0"/>
        <v>3080</v>
      </c>
      <c r="L55" s="21">
        <v>0</v>
      </c>
      <c r="M55" s="21">
        <v>27</v>
      </c>
      <c r="N55" s="21">
        <v>0</v>
      </c>
      <c r="O55" s="21">
        <v>110</v>
      </c>
      <c r="P55" s="21">
        <v>2</v>
      </c>
      <c r="Q55" s="21">
        <v>0</v>
      </c>
      <c r="R55" s="21">
        <v>5</v>
      </c>
      <c r="S55" s="21">
        <f t="shared" si="1"/>
        <v>144</v>
      </c>
      <c r="U55" s="35">
        <v>0</v>
      </c>
      <c r="V55" s="35">
        <v>0</v>
      </c>
      <c r="W55" s="35"/>
      <c r="X55" s="35">
        <v>0</v>
      </c>
      <c r="Y55" s="35"/>
      <c r="AA55" s="1">
        <v>30111</v>
      </c>
      <c r="AB55" s="1">
        <v>25947</v>
      </c>
      <c r="AC55" s="1">
        <v>19673</v>
      </c>
      <c r="AD55" s="1">
        <v>4113</v>
      </c>
      <c r="AE55" s="1">
        <v>1032</v>
      </c>
      <c r="AF55" s="1">
        <v>647</v>
      </c>
      <c r="AG55" s="1">
        <v>7806</v>
      </c>
      <c r="AH55" s="1">
        <v>1096</v>
      </c>
      <c r="AJ55" s="37">
        <v>920000</v>
      </c>
      <c r="AK55" s="37">
        <v>1000000</v>
      </c>
      <c r="AL55" s="37">
        <v>990000</v>
      </c>
      <c r="AM55" s="37">
        <v>1100000</v>
      </c>
    </row>
    <row r="56" spans="1:39" ht="12.75">
      <c r="A56" s="19" t="s">
        <v>35</v>
      </c>
      <c r="B56" s="22">
        <v>1</v>
      </c>
      <c r="C56" s="21">
        <v>0</v>
      </c>
      <c r="D56" s="21">
        <v>19</v>
      </c>
      <c r="E56" s="21">
        <v>0</v>
      </c>
      <c r="F56" s="21">
        <v>639</v>
      </c>
      <c r="G56" s="21">
        <v>0</v>
      </c>
      <c r="H56" s="21">
        <v>0</v>
      </c>
      <c r="I56" s="21">
        <v>0</v>
      </c>
      <c r="J56" s="21">
        <f t="shared" si="0"/>
        <v>658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f t="shared" si="1"/>
        <v>0</v>
      </c>
      <c r="U56" s="35">
        <v>244</v>
      </c>
      <c r="V56" s="35">
        <v>200080000</v>
      </c>
      <c r="W56" s="35">
        <f t="shared" si="2"/>
        <v>820000</v>
      </c>
      <c r="X56" s="35">
        <v>866658</v>
      </c>
      <c r="Y56" s="35">
        <v>164</v>
      </c>
      <c r="AA56" s="1">
        <v>5371</v>
      </c>
      <c r="AB56" s="1">
        <v>5719</v>
      </c>
      <c r="AC56" s="1">
        <v>10233</v>
      </c>
      <c r="AD56" s="1">
        <v>6959</v>
      </c>
      <c r="AE56" s="1">
        <v>48</v>
      </c>
      <c r="AF56" s="1">
        <v>4</v>
      </c>
      <c r="AG56" s="1">
        <v>0</v>
      </c>
      <c r="AH56" s="1">
        <v>0</v>
      </c>
      <c r="AJ56" s="37">
        <v>920000</v>
      </c>
      <c r="AK56" s="37">
        <v>1000000</v>
      </c>
      <c r="AL56" s="37">
        <v>990000</v>
      </c>
      <c r="AM56" s="37">
        <v>1100000</v>
      </c>
    </row>
    <row r="57" spans="1:39" ht="12.75">
      <c r="A57" s="19" t="s">
        <v>36</v>
      </c>
      <c r="B57" s="22">
        <v>1</v>
      </c>
      <c r="C57" s="21">
        <v>0</v>
      </c>
      <c r="D57" s="21">
        <v>139</v>
      </c>
      <c r="E57" s="21">
        <v>0</v>
      </c>
      <c r="F57" s="21">
        <v>1673</v>
      </c>
      <c r="G57" s="21">
        <v>91</v>
      </c>
      <c r="H57" s="21">
        <v>0</v>
      </c>
      <c r="I57" s="21">
        <v>0</v>
      </c>
      <c r="J57" s="21">
        <f t="shared" si="0"/>
        <v>1903</v>
      </c>
      <c r="L57" s="21">
        <v>0</v>
      </c>
      <c r="M57" s="21">
        <v>0</v>
      </c>
      <c r="N57" s="21">
        <v>0</v>
      </c>
      <c r="O57" s="21">
        <v>-1</v>
      </c>
      <c r="P57" s="21">
        <v>0</v>
      </c>
      <c r="Q57" s="21">
        <v>0</v>
      </c>
      <c r="R57" s="21">
        <v>0</v>
      </c>
      <c r="S57" s="21">
        <f t="shared" si="1"/>
        <v>-1</v>
      </c>
      <c r="U57" s="35">
        <v>470</v>
      </c>
      <c r="V57" s="35">
        <v>349839392</v>
      </c>
      <c r="W57" s="35">
        <f t="shared" si="2"/>
        <v>744339.1319148936</v>
      </c>
      <c r="X57" s="35">
        <v>786692</v>
      </c>
      <c r="Y57" s="35">
        <v>404</v>
      </c>
      <c r="AA57" s="1">
        <v>9407</v>
      </c>
      <c r="AB57" s="1">
        <v>7409</v>
      </c>
      <c r="AC57" s="1">
        <v>7209</v>
      </c>
      <c r="AD57" s="1">
        <v>3464</v>
      </c>
      <c r="AE57" s="1">
        <v>898</v>
      </c>
      <c r="AF57" s="1">
        <v>467</v>
      </c>
      <c r="AG57" s="1">
        <v>0</v>
      </c>
      <c r="AH57" s="1">
        <v>0</v>
      </c>
      <c r="AJ57" s="37">
        <v>920000</v>
      </c>
      <c r="AK57" s="37">
        <v>1000000</v>
      </c>
      <c r="AL57" s="37">
        <v>990000</v>
      </c>
      <c r="AM57" s="37">
        <v>1100000</v>
      </c>
    </row>
    <row r="58" spans="1:39" ht="12.75">
      <c r="A58" s="19" t="s">
        <v>61</v>
      </c>
      <c r="B58" s="22">
        <v>1</v>
      </c>
      <c r="C58" s="21">
        <v>0</v>
      </c>
      <c r="D58" s="21">
        <v>6836</v>
      </c>
      <c r="E58" s="21">
        <v>82</v>
      </c>
      <c r="F58" s="21">
        <v>4910</v>
      </c>
      <c r="G58" s="21">
        <v>251</v>
      </c>
      <c r="H58" s="21">
        <v>252</v>
      </c>
      <c r="I58" s="21">
        <v>116</v>
      </c>
      <c r="J58" s="21">
        <f t="shared" si="0"/>
        <v>12447</v>
      </c>
      <c r="L58" s="21">
        <v>0</v>
      </c>
      <c r="M58" s="36">
        <v>-18</v>
      </c>
      <c r="N58" s="21">
        <v>2228</v>
      </c>
      <c r="O58" s="21">
        <v>-1</v>
      </c>
      <c r="P58" s="21">
        <v>0</v>
      </c>
      <c r="Q58" s="21">
        <v>0</v>
      </c>
      <c r="R58" s="21">
        <v>0</v>
      </c>
      <c r="S58" s="21">
        <f t="shared" si="1"/>
        <v>2209</v>
      </c>
      <c r="U58" s="35">
        <v>7966</v>
      </c>
      <c r="V58" s="35">
        <v>5820659103</v>
      </c>
      <c r="W58" s="35">
        <f t="shared" si="2"/>
        <v>730687.8110720562</v>
      </c>
      <c r="X58" s="35">
        <v>772264</v>
      </c>
      <c r="Y58" s="35">
        <v>6615</v>
      </c>
      <c r="AA58" s="1">
        <v>50144</v>
      </c>
      <c r="AB58" s="1">
        <v>38035</v>
      </c>
      <c r="AC58" s="1">
        <v>67310</v>
      </c>
      <c r="AD58" s="1">
        <v>21388</v>
      </c>
      <c r="AE58" s="1">
        <v>332</v>
      </c>
      <c r="AF58" s="1">
        <v>37</v>
      </c>
      <c r="AG58" s="1">
        <v>1558</v>
      </c>
      <c r="AH58" s="1">
        <v>-530</v>
      </c>
      <c r="AJ58" s="37">
        <v>920000</v>
      </c>
      <c r="AK58" s="37">
        <v>1000000</v>
      </c>
      <c r="AL58" s="37">
        <v>990000</v>
      </c>
      <c r="AM58" s="37">
        <v>1100000</v>
      </c>
    </row>
    <row r="59" spans="1:39" ht="12.75">
      <c r="A59" s="19" t="s">
        <v>62</v>
      </c>
      <c r="B59" s="22">
        <v>1</v>
      </c>
      <c r="C59" s="21">
        <v>0</v>
      </c>
      <c r="D59" s="21">
        <v>1574</v>
      </c>
      <c r="E59" s="21">
        <v>0</v>
      </c>
      <c r="F59" s="21">
        <v>1853</v>
      </c>
      <c r="G59" s="21">
        <v>522</v>
      </c>
      <c r="H59" s="21">
        <v>0</v>
      </c>
      <c r="I59" s="21">
        <v>0</v>
      </c>
      <c r="J59" s="21">
        <f t="shared" si="0"/>
        <v>3949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f t="shared" si="1"/>
        <v>0</v>
      </c>
      <c r="U59" s="35">
        <v>1656</v>
      </c>
      <c r="V59" s="35">
        <v>1365400000</v>
      </c>
      <c r="W59" s="35">
        <f t="shared" si="2"/>
        <v>824516.9082125603</v>
      </c>
      <c r="X59" s="35">
        <v>871432</v>
      </c>
      <c r="Y59" s="35">
        <v>1567</v>
      </c>
      <c r="AA59" s="1">
        <v>14654</v>
      </c>
      <c r="AB59" s="1">
        <v>10079</v>
      </c>
      <c r="AC59" s="1">
        <v>8430</v>
      </c>
      <c r="AD59" s="1">
        <v>509</v>
      </c>
      <c r="AE59" s="1">
        <v>518</v>
      </c>
      <c r="AF59" s="1">
        <v>311</v>
      </c>
      <c r="AG59" s="1">
        <v>0</v>
      </c>
      <c r="AH59" s="1">
        <v>0</v>
      </c>
      <c r="AJ59" s="37">
        <v>920000</v>
      </c>
      <c r="AK59" s="37">
        <v>1000000</v>
      </c>
      <c r="AL59" s="37">
        <v>990000</v>
      </c>
      <c r="AM59" s="37">
        <v>1100000</v>
      </c>
    </row>
    <row r="60" spans="1:39" ht="12.75">
      <c r="A60" s="19" t="s">
        <v>16</v>
      </c>
      <c r="B60" s="22">
        <v>1</v>
      </c>
      <c r="C60" s="21">
        <v>0</v>
      </c>
      <c r="D60" s="21">
        <v>0</v>
      </c>
      <c r="E60" s="21">
        <v>0</v>
      </c>
      <c r="F60" s="21">
        <v>808</v>
      </c>
      <c r="G60" s="21">
        <v>91</v>
      </c>
      <c r="H60" s="21">
        <v>2079</v>
      </c>
      <c r="I60" s="21">
        <v>0</v>
      </c>
      <c r="J60" s="21">
        <f t="shared" si="0"/>
        <v>2978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f t="shared" si="1"/>
        <v>0</v>
      </c>
      <c r="U60" s="35">
        <v>0</v>
      </c>
      <c r="V60" s="35">
        <v>0</v>
      </c>
      <c r="W60" s="35"/>
      <c r="X60" s="35">
        <v>0</v>
      </c>
      <c r="Y60" s="35"/>
      <c r="AA60" s="1">
        <v>26738</v>
      </c>
      <c r="AB60" s="1">
        <v>27711</v>
      </c>
      <c r="AC60" s="1">
        <v>3073</v>
      </c>
      <c r="AD60" s="1">
        <v>953</v>
      </c>
      <c r="AE60" s="1">
        <v>0</v>
      </c>
      <c r="AF60" s="1">
        <v>0</v>
      </c>
      <c r="AG60" s="1">
        <v>0</v>
      </c>
      <c r="AH60" s="1">
        <v>0</v>
      </c>
      <c r="AJ60" s="37">
        <v>920000</v>
      </c>
      <c r="AK60" s="37">
        <v>1000000</v>
      </c>
      <c r="AL60" s="37">
        <v>990000</v>
      </c>
      <c r="AM60" s="37">
        <v>1100000</v>
      </c>
    </row>
    <row r="61" spans="1:39" ht="12.75">
      <c r="A61" s="19" t="s">
        <v>49</v>
      </c>
      <c r="B61" s="22">
        <v>1</v>
      </c>
      <c r="C61" s="21">
        <v>0</v>
      </c>
      <c r="D61" s="21">
        <v>0</v>
      </c>
      <c r="E61" s="21">
        <v>0</v>
      </c>
      <c r="F61" s="21">
        <v>11071</v>
      </c>
      <c r="G61" s="21">
        <v>1243</v>
      </c>
      <c r="H61" s="21">
        <v>0</v>
      </c>
      <c r="I61" s="21">
        <v>0</v>
      </c>
      <c r="J61" s="21">
        <f t="shared" si="0"/>
        <v>12314</v>
      </c>
      <c r="L61" s="21">
        <v>0</v>
      </c>
      <c r="M61" s="21">
        <v>0</v>
      </c>
      <c r="N61" s="21">
        <v>26</v>
      </c>
      <c r="O61" s="21">
        <v>19157</v>
      </c>
      <c r="P61" s="21">
        <v>536</v>
      </c>
      <c r="Q61" s="21">
        <v>0</v>
      </c>
      <c r="R61" s="21">
        <v>0</v>
      </c>
      <c r="S61" s="21">
        <f t="shared" si="1"/>
        <v>19719</v>
      </c>
      <c r="U61" s="35">
        <v>400</v>
      </c>
      <c r="V61" s="35">
        <v>285252544</v>
      </c>
      <c r="W61" s="35">
        <f t="shared" si="2"/>
        <v>713131.36</v>
      </c>
      <c r="X61" s="35">
        <v>753709</v>
      </c>
      <c r="Y61" s="35"/>
      <c r="AA61" s="1">
        <v>160475</v>
      </c>
      <c r="AB61" s="1">
        <v>147935</v>
      </c>
      <c r="AC61" s="1">
        <v>7379</v>
      </c>
      <c r="AD61" s="1">
        <v>4977</v>
      </c>
      <c r="AE61" s="1">
        <v>30249</v>
      </c>
      <c r="AF61" s="1">
        <v>17410</v>
      </c>
      <c r="AG61" s="1">
        <v>355</v>
      </c>
      <c r="AH61" s="1">
        <v>165</v>
      </c>
      <c r="AJ61" s="37">
        <v>920000</v>
      </c>
      <c r="AK61" s="37">
        <v>1000000</v>
      </c>
      <c r="AL61" s="37">
        <v>990000</v>
      </c>
      <c r="AM61" s="37">
        <v>1100000</v>
      </c>
    </row>
    <row r="62" spans="1:39" ht="12.75">
      <c r="A62" s="19" t="s">
        <v>75</v>
      </c>
      <c r="B62" s="22">
        <v>1</v>
      </c>
      <c r="C62" s="21">
        <v>0</v>
      </c>
      <c r="D62" s="21">
        <v>225</v>
      </c>
      <c r="E62" s="21">
        <v>0</v>
      </c>
      <c r="F62" s="21">
        <v>2168</v>
      </c>
      <c r="G62" s="21">
        <v>358</v>
      </c>
      <c r="H62" s="21">
        <v>0</v>
      </c>
      <c r="I62" s="21">
        <v>0</v>
      </c>
      <c r="J62" s="21">
        <f t="shared" si="0"/>
        <v>2751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f t="shared" si="1"/>
        <v>0</v>
      </c>
      <c r="U62" s="35">
        <v>141</v>
      </c>
      <c r="V62" s="35">
        <v>126195000</v>
      </c>
      <c r="W62" s="35">
        <f t="shared" si="2"/>
        <v>895000</v>
      </c>
      <c r="X62" s="35">
        <v>945926</v>
      </c>
      <c r="Y62" s="35"/>
      <c r="AA62" s="1">
        <v>30968</v>
      </c>
      <c r="AB62" s="1">
        <v>25374</v>
      </c>
      <c r="AC62" s="1">
        <v>25903</v>
      </c>
      <c r="AD62" s="1">
        <v>7973</v>
      </c>
      <c r="AE62" s="1">
        <v>909</v>
      </c>
      <c r="AF62" s="1">
        <v>385</v>
      </c>
      <c r="AG62" s="1">
        <v>250</v>
      </c>
      <c r="AH62" s="1">
        <v>6</v>
      </c>
      <c r="AJ62" s="37">
        <v>920000</v>
      </c>
      <c r="AK62" s="37">
        <v>1000000</v>
      </c>
      <c r="AL62" s="37">
        <v>990000</v>
      </c>
      <c r="AM62" s="37">
        <v>1100000</v>
      </c>
    </row>
    <row r="63" spans="1:39" ht="12.75">
      <c r="A63" s="19" t="s">
        <v>33</v>
      </c>
      <c r="B63" s="22">
        <v>1</v>
      </c>
      <c r="C63" s="21">
        <v>0</v>
      </c>
      <c r="D63" s="21">
        <v>1372</v>
      </c>
      <c r="E63" s="21">
        <v>0</v>
      </c>
      <c r="F63" s="21">
        <v>1194</v>
      </c>
      <c r="G63" s="21">
        <v>2090</v>
      </c>
      <c r="H63" s="21">
        <v>45</v>
      </c>
      <c r="I63" s="21">
        <v>0</v>
      </c>
      <c r="J63" s="21">
        <f t="shared" si="0"/>
        <v>4701</v>
      </c>
      <c r="L63" s="21">
        <v>0</v>
      </c>
      <c r="M63" s="21">
        <v>0</v>
      </c>
      <c r="N63" s="21">
        <v>0</v>
      </c>
      <c r="O63" s="21">
        <v>11</v>
      </c>
      <c r="P63" s="21">
        <v>0</v>
      </c>
      <c r="Q63" s="21">
        <v>0</v>
      </c>
      <c r="R63" s="21">
        <v>0</v>
      </c>
      <c r="S63" s="21">
        <f t="shared" si="1"/>
        <v>11</v>
      </c>
      <c r="U63" s="35">
        <v>3900</v>
      </c>
      <c r="V63" s="35">
        <v>2945900000</v>
      </c>
      <c r="W63" s="35">
        <f t="shared" si="2"/>
        <v>755358.9743589744</v>
      </c>
      <c r="X63" s="35">
        <v>798339</v>
      </c>
      <c r="Y63" s="35">
        <v>3244</v>
      </c>
      <c r="AA63" s="1">
        <v>27781</v>
      </c>
      <c r="AB63" s="1">
        <v>26524</v>
      </c>
      <c r="AC63" s="1">
        <v>13606</v>
      </c>
      <c r="AD63" s="1">
        <v>7868</v>
      </c>
      <c r="AE63" s="1">
        <v>-2238</v>
      </c>
      <c r="AF63" s="1">
        <v>0</v>
      </c>
      <c r="AG63" s="1">
        <v>5166</v>
      </c>
      <c r="AH63" s="1">
        <v>0</v>
      </c>
      <c r="AJ63" s="37">
        <v>920000</v>
      </c>
      <c r="AK63" s="37">
        <v>1000000</v>
      </c>
      <c r="AL63" s="37">
        <v>990000</v>
      </c>
      <c r="AM63" s="37">
        <v>1100000</v>
      </c>
    </row>
    <row r="64" spans="1:39" ht="12.75">
      <c r="A64" s="19" t="s">
        <v>71</v>
      </c>
      <c r="B64" s="22">
        <v>1</v>
      </c>
      <c r="C64" s="21">
        <v>0</v>
      </c>
      <c r="D64" s="21">
        <v>4561</v>
      </c>
      <c r="E64" s="21">
        <v>0</v>
      </c>
      <c r="F64" s="21">
        <v>4830</v>
      </c>
      <c r="G64" s="21">
        <v>0</v>
      </c>
      <c r="H64" s="21">
        <v>319</v>
      </c>
      <c r="I64" s="21">
        <v>922</v>
      </c>
      <c r="J64" s="21">
        <f t="shared" si="0"/>
        <v>10632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f t="shared" si="1"/>
        <v>0</v>
      </c>
      <c r="U64" s="35">
        <v>7034</v>
      </c>
      <c r="V64" s="35">
        <v>3690300000</v>
      </c>
      <c r="W64" s="35">
        <f t="shared" si="2"/>
        <v>524637.4751208416</v>
      </c>
      <c r="X64" s="35">
        <v>554489</v>
      </c>
      <c r="Y64" s="35"/>
      <c r="AA64" s="1">
        <v>46290</v>
      </c>
      <c r="AB64" s="1">
        <v>46548</v>
      </c>
      <c r="AC64" s="1">
        <v>84799</v>
      </c>
      <c r="AD64" s="1">
        <v>18188</v>
      </c>
      <c r="AE64" s="1">
        <v>479</v>
      </c>
      <c r="AF64" s="1">
        <v>67</v>
      </c>
      <c r="AG64" s="1">
        <v>9160</v>
      </c>
      <c r="AH64" s="1">
        <v>80</v>
      </c>
      <c r="AJ64" s="37">
        <v>920000</v>
      </c>
      <c r="AK64" s="37">
        <v>1000000</v>
      </c>
      <c r="AL64" s="37">
        <v>990000</v>
      </c>
      <c r="AM64" s="37">
        <v>1100000</v>
      </c>
    </row>
    <row r="65" spans="1:39" ht="12.75">
      <c r="A65" s="19" t="s">
        <v>17</v>
      </c>
      <c r="B65" s="22">
        <v>1</v>
      </c>
      <c r="C65" s="21">
        <v>0</v>
      </c>
      <c r="D65" s="21">
        <v>1260</v>
      </c>
      <c r="E65" s="21">
        <v>0</v>
      </c>
      <c r="F65" s="21">
        <v>4815</v>
      </c>
      <c r="G65" s="21">
        <v>371</v>
      </c>
      <c r="H65" s="21">
        <v>302</v>
      </c>
      <c r="I65" s="21">
        <v>0</v>
      </c>
      <c r="J65" s="21">
        <f t="shared" si="0"/>
        <v>6748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f t="shared" si="1"/>
        <v>0</v>
      </c>
      <c r="U65" s="35">
        <v>1399</v>
      </c>
      <c r="V65" s="35">
        <v>1044034554</v>
      </c>
      <c r="W65" s="35">
        <f t="shared" si="2"/>
        <v>746272.0185847033</v>
      </c>
      <c r="X65" s="35">
        <v>788735</v>
      </c>
      <c r="Y65" s="35">
        <v>103</v>
      </c>
      <c r="AA65" s="1">
        <v>28848</v>
      </c>
      <c r="AB65" s="1">
        <v>26713</v>
      </c>
      <c r="AC65" s="1">
        <v>3922</v>
      </c>
      <c r="AD65" s="1">
        <v>1734</v>
      </c>
      <c r="AE65" s="1">
        <v>0</v>
      </c>
      <c r="AF65" s="1">
        <v>0</v>
      </c>
      <c r="AG65" s="1">
        <v>0</v>
      </c>
      <c r="AH65" s="1">
        <v>0</v>
      </c>
      <c r="AJ65" s="37">
        <v>920000</v>
      </c>
      <c r="AK65" s="37">
        <v>1000000</v>
      </c>
      <c r="AL65" s="37">
        <v>990000</v>
      </c>
      <c r="AM65" s="37">
        <v>1100000</v>
      </c>
    </row>
    <row r="66" spans="1:39" ht="12.75">
      <c r="A66" s="19" t="s">
        <v>63</v>
      </c>
      <c r="B66" s="22">
        <v>1</v>
      </c>
      <c r="C66" s="21">
        <v>0</v>
      </c>
      <c r="D66" s="21">
        <v>0</v>
      </c>
      <c r="E66" s="21">
        <v>0</v>
      </c>
      <c r="F66" s="21">
        <v>28</v>
      </c>
      <c r="G66" s="21">
        <v>331</v>
      </c>
      <c r="H66" s="21">
        <v>5009</v>
      </c>
      <c r="I66" s="21">
        <v>335</v>
      </c>
      <c r="J66" s="21">
        <f t="shared" si="0"/>
        <v>5703</v>
      </c>
      <c r="L66" s="21">
        <v>0</v>
      </c>
      <c r="M66" s="21">
        <v>35</v>
      </c>
      <c r="N66" s="21">
        <v>19</v>
      </c>
      <c r="O66" s="21">
        <v>19243</v>
      </c>
      <c r="P66" s="21">
        <v>-16</v>
      </c>
      <c r="Q66" s="21">
        <v>-17</v>
      </c>
      <c r="R66" s="21">
        <v>0</v>
      </c>
      <c r="S66" s="21">
        <f t="shared" si="1"/>
        <v>19264</v>
      </c>
      <c r="U66" s="35">
        <v>3985</v>
      </c>
      <c r="V66" s="35">
        <v>2126000000</v>
      </c>
      <c r="W66" s="35">
        <f t="shared" si="2"/>
        <v>533500.6273525722</v>
      </c>
      <c r="X66" s="35">
        <v>563857</v>
      </c>
      <c r="Y66" s="35">
        <v>2856</v>
      </c>
      <c r="AA66" s="1">
        <v>40895</v>
      </c>
      <c r="AB66" s="1">
        <v>37750</v>
      </c>
      <c r="AC66" s="1">
        <v>49578</v>
      </c>
      <c r="AD66" s="1">
        <v>6154</v>
      </c>
      <c r="AE66" s="1">
        <v>509</v>
      </c>
      <c r="AF66" s="1">
        <v>459</v>
      </c>
      <c r="AG66" s="1">
        <v>115</v>
      </c>
      <c r="AH66" s="1">
        <v>-38</v>
      </c>
      <c r="AJ66" s="37">
        <v>920000</v>
      </c>
      <c r="AK66" s="37">
        <v>1000000</v>
      </c>
      <c r="AL66" s="37">
        <v>990000</v>
      </c>
      <c r="AM66" s="37">
        <v>1100000</v>
      </c>
    </row>
    <row r="67" spans="1:39" ht="12.75">
      <c r="A67" s="19" t="s">
        <v>23</v>
      </c>
      <c r="B67" s="22">
        <v>1</v>
      </c>
      <c r="C67" s="21">
        <v>0</v>
      </c>
      <c r="D67" s="21">
        <v>313</v>
      </c>
      <c r="E67" s="21">
        <v>0</v>
      </c>
      <c r="F67" s="21">
        <v>1422</v>
      </c>
      <c r="G67" s="21">
        <v>0</v>
      </c>
      <c r="H67" s="21">
        <v>45</v>
      </c>
      <c r="I67" s="21">
        <v>92</v>
      </c>
      <c r="J67" s="21">
        <f t="shared" si="0"/>
        <v>1872</v>
      </c>
      <c r="L67" s="21">
        <v>0</v>
      </c>
      <c r="M67" s="21">
        <v>0</v>
      </c>
      <c r="N67" s="21">
        <v>0</v>
      </c>
      <c r="O67" s="21">
        <v>58</v>
      </c>
      <c r="P67" s="21">
        <v>0</v>
      </c>
      <c r="Q67" s="21">
        <v>0</v>
      </c>
      <c r="R67" s="21">
        <v>0</v>
      </c>
      <c r="S67" s="21">
        <f t="shared" si="1"/>
        <v>58</v>
      </c>
      <c r="U67" s="35">
        <v>675</v>
      </c>
      <c r="V67" s="35">
        <v>395259618</v>
      </c>
      <c r="W67" s="35">
        <f t="shared" si="2"/>
        <v>585569.8044444445</v>
      </c>
      <c r="X67" s="35">
        <v>618889</v>
      </c>
      <c r="Y67" s="35"/>
      <c r="AA67" s="1">
        <v>19410</v>
      </c>
      <c r="AB67" s="1">
        <v>19007</v>
      </c>
      <c r="AC67" s="1">
        <v>5963</v>
      </c>
      <c r="AD67" s="1">
        <v>3351</v>
      </c>
      <c r="AE67" s="1">
        <v>424</v>
      </c>
      <c r="AF67" s="1">
        <v>295</v>
      </c>
      <c r="AG67" s="1">
        <v>99</v>
      </c>
      <c r="AH67" s="1">
        <v>12</v>
      </c>
      <c r="AJ67" s="37">
        <v>920000</v>
      </c>
      <c r="AK67" s="37">
        <v>1000000</v>
      </c>
      <c r="AL67" s="37">
        <v>990000</v>
      </c>
      <c r="AM67" s="37">
        <v>1100000</v>
      </c>
    </row>
    <row r="68" spans="1:39" ht="12.75">
      <c r="A68" s="19" t="s">
        <v>24</v>
      </c>
      <c r="B68" s="22">
        <v>1</v>
      </c>
      <c r="C68" s="21">
        <v>0</v>
      </c>
      <c r="D68" s="21">
        <v>657</v>
      </c>
      <c r="E68" s="21">
        <v>0</v>
      </c>
      <c r="F68" s="21">
        <v>3165</v>
      </c>
      <c r="G68" s="21">
        <v>130</v>
      </c>
      <c r="H68" s="21">
        <v>0</v>
      </c>
      <c r="I68" s="21">
        <v>142</v>
      </c>
      <c r="J68" s="21">
        <f t="shared" si="0"/>
        <v>4094</v>
      </c>
      <c r="L68" s="21">
        <v>0</v>
      </c>
      <c r="M68" s="21">
        <v>13</v>
      </c>
      <c r="N68" s="21">
        <v>0</v>
      </c>
      <c r="O68" s="21">
        <v>3414</v>
      </c>
      <c r="P68" s="21">
        <v>44</v>
      </c>
      <c r="Q68" s="21">
        <v>0</v>
      </c>
      <c r="R68" s="21">
        <v>55</v>
      </c>
      <c r="S68" s="21">
        <f t="shared" si="1"/>
        <v>3526</v>
      </c>
      <c r="U68" s="35">
        <v>0</v>
      </c>
      <c r="V68" s="35">
        <v>0</v>
      </c>
      <c r="W68" s="35"/>
      <c r="X68" s="35">
        <v>0</v>
      </c>
      <c r="Y68" s="35"/>
      <c r="AA68" s="1">
        <v>26936</v>
      </c>
      <c r="AB68" s="1">
        <v>26839</v>
      </c>
      <c r="AC68" s="1">
        <v>9210</v>
      </c>
      <c r="AD68" s="1">
        <v>3465</v>
      </c>
      <c r="AE68" s="1">
        <v>1730</v>
      </c>
      <c r="AF68" s="1">
        <v>603</v>
      </c>
      <c r="AG68" s="1">
        <v>77</v>
      </c>
      <c r="AH68" s="1">
        <v>3</v>
      </c>
      <c r="AJ68" s="37">
        <v>920000</v>
      </c>
      <c r="AK68" s="37">
        <v>1000000</v>
      </c>
      <c r="AL68" s="37">
        <v>990000</v>
      </c>
      <c r="AM68" s="37">
        <v>1100000</v>
      </c>
    </row>
    <row r="69" spans="1:39" ht="12.75">
      <c r="A69" s="19" t="s">
        <v>25</v>
      </c>
      <c r="B69" s="22">
        <v>1</v>
      </c>
      <c r="C69" s="21">
        <v>0</v>
      </c>
      <c r="D69" s="21">
        <v>1460</v>
      </c>
      <c r="E69" s="21">
        <v>188</v>
      </c>
      <c r="F69" s="21">
        <v>5340</v>
      </c>
      <c r="G69" s="21">
        <v>296</v>
      </c>
      <c r="H69" s="21">
        <v>66</v>
      </c>
      <c r="I69" s="21">
        <v>0</v>
      </c>
      <c r="J69" s="21">
        <f t="shared" si="0"/>
        <v>7350</v>
      </c>
      <c r="L69" s="21">
        <v>0</v>
      </c>
      <c r="M69" s="21">
        <v>0</v>
      </c>
      <c r="N69" s="21">
        <v>0</v>
      </c>
      <c r="O69" s="21">
        <v>21</v>
      </c>
      <c r="P69" s="21">
        <v>0</v>
      </c>
      <c r="Q69" s="21">
        <v>1</v>
      </c>
      <c r="R69" s="21">
        <v>0</v>
      </c>
      <c r="S69" s="21">
        <f t="shared" si="1"/>
        <v>22</v>
      </c>
      <c r="U69" s="35">
        <v>2180</v>
      </c>
      <c r="V69" s="35">
        <v>1762748958</v>
      </c>
      <c r="W69" s="35">
        <f t="shared" si="2"/>
        <v>808600.4394495413</v>
      </c>
      <c r="X69" s="35">
        <v>854610</v>
      </c>
      <c r="Y69" s="35">
        <v>2040</v>
      </c>
      <c r="AA69" s="1">
        <v>32779</v>
      </c>
      <c r="AB69" s="1">
        <v>32971</v>
      </c>
      <c r="AC69" s="1">
        <v>10396</v>
      </c>
      <c r="AD69" s="1">
        <v>5445</v>
      </c>
      <c r="AE69" s="1">
        <v>122</v>
      </c>
      <c r="AF69" s="1">
        <v>7</v>
      </c>
      <c r="AG69" s="1">
        <v>0</v>
      </c>
      <c r="AH69" s="1">
        <v>0</v>
      </c>
      <c r="AJ69" s="37">
        <v>920000</v>
      </c>
      <c r="AK69" s="37">
        <v>1000000</v>
      </c>
      <c r="AL69" s="37">
        <v>990000</v>
      </c>
      <c r="AM69" s="37">
        <v>1100000</v>
      </c>
    </row>
    <row r="70" spans="1:39" ht="12.75">
      <c r="A70" s="19" t="s">
        <v>26</v>
      </c>
      <c r="B70" s="22">
        <v>1</v>
      </c>
      <c r="C70" s="21">
        <v>0</v>
      </c>
      <c r="D70" s="21">
        <v>189</v>
      </c>
      <c r="E70" s="21">
        <v>0</v>
      </c>
      <c r="F70" s="21">
        <v>1956</v>
      </c>
      <c r="G70" s="21">
        <v>20</v>
      </c>
      <c r="H70" s="21">
        <v>0</v>
      </c>
      <c r="I70" s="21">
        <v>0</v>
      </c>
      <c r="J70" s="21">
        <f t="shared" si="0"/>
        <v>2165</v>
      </c>
      <c r="L70" s="21">
        <v>0</v>
      </c>
      <c r="M70" s="21">
        <v>0</v>
      </c>
      <c r="N70" s="21">
        <v>0</v>
      </c>
      <c r="O70" s="21">
        <v>30</v>
      </c>
      <c r="P70" s="21">
        <v>0</v>
      </c>
      <c r="Q70" s="21">
        <v>0</v>
      </c>
      <c r="R70" s="21">
        <v>0</v>
      </c>
      <c r="S70" s="21">
        <f t="shared" si="1"/>
        <v>30</v>
      </c>
      <c r="U70" s="35">
        <v>561</v>
      </c>
      <c r="V70" s="35">
        <v>372413525</v>
      </c>
      <c r="W70" s="35">
        <f t="shared" si="2"/>
        <v>663838.725490196</v>
      </c>
      <c r="X70" s="35">
        <v>701611</v>
      </c>
      <c r="Y70" s="35">
        <v>547</v>
      </c>
      <c r="AA70" s="1">
        <v>19271</v>
      </c>
      <c r="AB70" s="1">
        <v>17403</v>
      </c>
      <c r="AC70" s="1">
        <v>2394</v>
      </c>
      <c r="AD70" s="1">
        <v>1297</v>
      </c>
      <c r="AE70" s="1">
        <v>1312</v>
      </c>
      <c r="AF70" s="1">
        <v>1481</v>
      </c>
      <c r="AG70" s="1">
        <v>1186</v>
      </c>
      <c r="AH70" s="1">
        <v>277</v>
      </c>
      <c r="AJ70" s="37">
        <v>920000</v>
      </c>
      <c r="AK70" s="37">
        <v>1000000</v>
      </c>
      <c r="AL70" s="37">
        <v>990000</v>
      </c>
      <c r="AM70" s="37">
        <v>1100000</v>
      </c>
    </row>
    <row r="71" spans="1:39" ht="12.75">
      <c r="A71" s="19" t="s">
        <v>2</v>
      </c>
      <c r="B71" s="25">
        <v>3</v>
      </c>
      <c r="C71" s="21">
        <v>0</v>
      </c>
      <c r="D71" s="21">
        <v>3565</v>
      </c>
      <c r="E71" s="21">
        <v>0</v>
      </c>
      <c r="F71" s="21">
        <v>2768</v>
      </c>
      <c r="G71" s="21">
        <v>338</v>
      </c>
      <c r="H71" s="21">
        <v>4709</v>
      </c>
      <c r="I71" s="21">
        <v>0</v>
      </c>
      <c r="J71" s="21">
        <f t="shared" si="0"/>
        <v>11380</v>
      </c>
      <c r="L71" s="21">
        <v>1072</v>
      </c>
      <c r="M71" s="36">
        <v>-47</v>
      </c>
      <c r="N71" s="21">
        <v>0</v>
      </c>
      <c r="O71" s="21">
        <v>249</v>
      </c>
      <c r="P71" s="21">
        <v>0</v>
      </c>
      <c r="Q71" s="21">
        <v>990</v>
      </c>
      <c r="R71" s="21">
        <v>0</v>
      </c>
      <c r="S71" s="21">
        <f t="shared" si="1"/>
        <v>2264</v>
      </c>
      <c r="U71" s="35">
        <v>8391</v>
      </c>
      <c r="V71" s="35">
        <v>9614770000</v>
      </c>
      <c r="W71" s="35">
        <f t="shared" si="2"/>
        <v>1145843.1652961506</v>
      </c>
      <c r="X71" s="35">
        <v>1211042</v>
      </c>
      <c r="Y71" s="35">
        <v>7265</v>
      </c>
      <c r="AA71" s="1">
        <v>19904</v>
      </c>
      <c r="AB71" s="1">
        <v>17321</v>
      </c>
      <c r="AC71" s="1">
        <v>32527</v>
      </c>
      <c r="AD71" s="1">
        <v>2746</v>
      </c>
      <c r="AE71" s="1">
        <v>824</v>
      </c>
      <c r="AF71" s="1">
        <v>-45</v>
      </c>
      <c r="AG71" s="1">
        <v>377</v>
      </c>
      <c r="AH71" s="1">
        <v>5</v>
      </c>
      <c r="AJ71" s="37">
        <v>1306000</v>
      </c>
      <c r="AK71" s="37">
        <v>1331000</v>
      </c>
      <c r="AL71" s="37">
        <v>1306000</v>
      </c>
      <c r="AM71" s="37">
        <v>1331000</v>
      </c>
    </row>
    <row r="72" spans="1:39" ht="12.75">
      <c r="A72" s="19" t="s">
        <v>84</v>
      </c>
      <c r="B72" s="22">
        <v>1</v>
      </c>
      <c r="C72" s="21">
        <v>0</v>
      </c>
      <c r="D72" s="21">
        <v>793</v>
      </c>
      <c r="E72" s="21">
        <v>0</v>
      </c>
      <c r="F72" s="21">
        <v>0</v>
      </c>
      <c r="G72" s="21">
        <v>129</v>
      </c>
      <c r="H72" s="21">
        <v>81</v>
      </c>
      <c r="I72" s="21">
        <v>0</v>
      </c>
      <c r="J72" s="21">
        <f t="shared" si="0"/>
        <v>1003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f t="shared" si="1"/>
        <v>0</v>
      </c>
      <c r="U72" s="35">
        <v>0</v>
      </c>
      <c r="V72" s="35">
        <v>0</v>
      </c>
      <c r="W72" s="35"/>
      <c r="X72" s="35">
        <v>0</v>
      </c>
      <c r="Y72" s="35">
        <v>394</v>
      </c>
      <c r="AA72" s="1">
        <v>19005</v>
      </c>
      <c r="AB72" s="1">
        <v>14385</v>
      </c>
      <c r="AC72" s="1">
        <v>2119</v>
      </c>
      <c r="AD72" s="1">
        <v>278</v>
      </c>
      <c r="AE72" s="1">
        <v>-248</v>
      </c>
      <c r="AF72" s="1">
        <v>0</v>
      </c>
      <c r="AG72" s="1">
        <v>249</v>
      </c>
      <c r="AH72" s="1">
        <v>0</v>
      </c>
      <c r="AJ72" s="37">
        <v>920000</v>
      </c>
      <c r="AK72" s="37">
        <v>1000000</v>
      </c>
      <c r="AL72" s="37">
        <v>990000</v>
      </c>
      <c r="AM72" s="37">
        <v>1100000</v>
      </c>
    </row>
    <row r="73" spans="1:39" ht="12.75">
      <c r="A73" s="19" t="s">
        <v>1</v>
      </c>
      <c r="B73" s="22">
        <v>1</v>
      </c>
      <c r="C73" s="21">
        <v>0</v>
      </c>
      <c r="D73" s="21">
        <v>25</v>
      </c>
      <c r="E73" s="21">
        <v>26</v>
      </c>
      <c r="F73" s="21">
        <v>5235</v>
      </c>
      <c r="G73" s="21">
        <v>0</v>
      </c>
      <c r="H73" s="21">
        <v>806</v>
      </c>
      <c r="I73" s="21">
        <v>0</v>
      </c>
      <c r="J73" s="21">
        <f t="shared" si="0"/>
        <v>6092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f t="shared" si="1"/>
        <v>0</v>
      </c>
      <c r="U73" s="35">
        <v>0</v>
      </c>
      <c r="V73" s="35">
        <v>0</v>
      </c>
      <c r="W73" s="35"/>
      <c r="X73" s="35">
        <v>0</v>
      </c>
      <c r="Y73" s="35"/>
      <c r="AA73" s="1">
        <v>23508</v>
      </c>
      <c r="AB73" s="1">
        <v>20357</v>
      </c>
      <c r="AC73" s="1">
        <v>8210</v>
      </c>
      <c r="AD73" s="1">
        <v>2320</v>
      </c>
      <c r="AE73" s="1">
        <v>0</v>
      </c>
      <c r="AF73" s="1">
        <v>0</v>
      </c>
      <c r="AG73" s="1">
        <v>0</v>
      </c>
      <c r="AH73" s="1">
        <v>0</v>
      </c>
      <c r="AJ73" s="37">
        <v>920000</v>
      </c>
      <c r="AK73" s="37">
        <v>1000000</v>
      </c>
      <c r="AL73" s="37">
        <v>990000</v>
      </c>
      <c r="AM73" s="37">
        <v>1100000</v>
      </c>
    </row>
    <row r="74" spans="1:39" ht="12.75">
      <c r="A74" s="19" t="s">
        <v>64</v>
      </c>
      <c r="B74" s="22">
        <v>1</v>
      </c>
      <c r="C74" s="21">
        <v>0</v>
      </c>
      <c r="D74" s="21">
        <v>1267</v>
      </c>
      <c r="E74" s="21">
        <v>0</v>
      </c>
      <c r="F74" s="21">
        <v>2685</v>
      </c>
      <c r="G74" s="21">
        <v>279</v>
      </c>
      <c r="H74" s="21">
        <v>1358</v>
      </c>
      <c r="I74" s="21">
        <v>140</v>
      </c>
      <c r="J74" s="21">
        <f t="shared" si="0"/>
        <v>5729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f t="shared" si="1"/>
        <v>0</v>
      </c>
      <c r="U74" s="35">
        <v>2173</v>
      </c>
      <c r="V74" s="35">
        <v>1234720480</v>
      </c>
      <c r="W74" s="35">
        <f t="shared" si="2"/>
        <v>568210.0690289922</v>
      </c>
      <c r="X74" s="35">
        <v>600541</v>
      </c>
      <c r="Y74" s="35">
        <v>1086</v>
      </c>
      <c r="AA74" s="1">
        <v>17630</v>
      </c>
      <c r="AB74" s="1">
        <v>16264</v>
      </c>
      <c r="AC74" s="1">
        <v>17560</v>
      </c>
      <c r="AD74" s="1">
        <v>4654</v>
      </c>
      <c r="AE74" s="1">
        <v>0</v>
      </c>
      <c r="AF74" s="1">
        <v>0</v>
      </c>
      <c r="AG74" s="1">
        <v>392</v>
      </c>
      <c r="AH74" s="1">
        <v>0</v>
      </c>
      <c r="AJ74" s="37">
        <v>920000</v>
      </c>
      <c r="AK74" s="37">
        <v>1000000</v>
      </c>
      <c r="AL74" s="37">
        <v>990000</v>
      </c>
      <c r="AM74" s="37">
        <v>1100000</v>
      </c>
    </row>
    <row r="75" spans="1:39" ht="12.75">
      <c r="A75" s="19" t="s">
        <v>37</v>
      </c>
      <c r="B75" s="22">
        <v>1</v>
      </c>
      <c r="C75" s="21">
        <v>0</v>
      </c>
      <c r="D75" s="21">
        <v>0</v>
      </c>
      <c r="E75" s="21">
        <v>0</v>
      </c>
      <c r="F75" s="21">
        <v>157</v>
      </c>
      <c r="G75" s="21">
        <v>0</v>
      </c>
      <c r="H75" s="21">
        <v>98</v>
      </c>
      <c r="I75" s="21">
        <v>0</v>
      </c>
      <c r="J75" s="21">
        <f t="shared" si="0"/>
        <v>255</v>
      </c>
      <c r="L75" s="21">
        <v>0</v>
      </c>
      <c r="M75" s="21">
        <v>0</v>
      </c>
      <c r="N75" s="21">
        <v>0</v>
      </c>
      <c r="O75" s="21">
        <v>4</v>
      </c>
      <c r="P75" s="21">
        <v>0</v>
      </c>
      <c r="Q75" s="21">
        <v>0</v>
      </c>
      <c r="R75" s="21">
        <v>0</v>
      </c>
      <c r="S75" s="21">
        <f t="shared" si="1"/>
        <v>4</v>
      </c>
      <c r="U75" s="35">
        <v>600</v>
      </c>
      <c r="V75" s="35">
        <v>412641000</v>
      </c>
      <c r="W75" s="35">
        <f t="shared" si="2"/>
        <v>687735</v>
      </c>
      <c r="X75" s="35">
        <v>726867</v>
      </c>
      <c r="Y75" s="35">
        <v>413</v>
      </c>
      <c r="AA75" s="1">
        <v>6371</v>
      </c>
      <c r="AB75" s="1">
        <v>6375</v>
      </c>
      <c r="AC75" s="1">
        <v>6965</v>
      </c>
      <c r="AD75" s="1">
        <v>2715</v>
      </c>
      <c r="AE75" s="1">
        <v>67</v>
      </c>
      <c r="AF75" s="1">
        <v>0</v>
      </c>
      <c r="AG75" s="1">
        <v>0</v>
      </c>
      <c r="AH75" s="1">
        <v>0</v>
      </c>
      <c r="AJ75" s="37">
        <v>920000</v>
      </c>
      <c r="AK75" s="37">
        <v>1000000</v>
      </c>
      <c r="AL75" s="37">
        <v>990000</v>
      </c>
      <c r="AM75" s="37">
        <v>1100000</v>
      </c>
    </row>
    <row r="76" spans="1:39" ht="12.75">
      <c r="A76" s="19" t="s">
        <v>3</v>
      </c>
      <c r="B76" s="25">
        <v>3</v>
      </c>
      <c r="C76" s="21">
        <v>0</v>
      </c>
      <c r="D76" s="21">
        <v>0</v>
      </c>
      <c r="E76" s="21">
        <v>0</v>
      </c>
      <c r="F76" s="21">
        <v>547</v>
      </c>
      <c r="G76" s="21">
        <v>73</v>
      </c>
      <c r="H76" s="21">
        <v>0</v>
      </c>
      <c r="I76" s="21">
        <v>0</v>
      </c>
      <c r="J76" s="21">
        <f t="shared" si="0"/>
        <v>620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f t="shared" si="1"/>
        <v>0</v>
      </c>
      <c r="U76" s="35">
        <v>0</v>
      </c>
      <c r="V76" s="35">
        <v>0</v>
      </c>
      <c r="W76" s="35"/>
      <c r="X76" s="35">
        <v>0</v>
      </c>
      <c r="Y76" s="35"/>
      <c r="AA76" s="1">
        <v>3159</v>
      </c>
      <c r="AB76" s="1">
        <v>3510</v>
      </c>
      <c r="AC76" s="1">
        <v>2129</v>
      </c>
      <c r="AD76" s="1">
        <v>1523</v>
      </c>
      <c r="AE76" s="1">
        <v>0</v>
      </c>
      <c r="AF76" s="1">
        <v>0</v>
      </c>
      <c r="AG76" s="1">
        <v>0</v>
      </c>
      <c r="AH76" s="1">
        <v>0</v>
      </c>
      <c r="AJ76" s="37">
        <v>1306000</v>
      </c>
      <c r="AK76" s="37">
        <v>1331000</v>
      </c>
      <c r="AL76" s="37">
        <v>1306000</v>
      </c>
      <c r="AM76" s="37">
        <v>1331000</v>
      </c>
    </row>
    <row r="77" spans="1:39" ht="12.75">
      <c r="A77" s="19" t="s">
        <v>77</v>
      </c>
      <c r="B77" s="22">
        <v>1</v>
      </c>
      <c r="C77" s="21">
        <v>0</v>
      </c>
      <c r="D77" s="21">
        <v>2908</v>
      </c>
      <c r="E77" s="21">
        <v>139</v>
      </c>
      <c r="F77" s="21">
        <v>5107</v>
      </c>
      <c r="G77" s="21">
        <v>105</v>
      </c>
      <c r="H77" s="21">
        <v>0</v>
      </c>
      <c r="I77" s="21">
        <v>101</v>
      </c>
      <c r="J77" s="21">
        <f t="shared" si="0"/>
        <v>8360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21">
        <f t="shared" si="1"/>
        <v>0</v>
      </c>
      <c r="U77" s="35">
        <v>1709</v>
      </c>
      <c r="V77" s="35">
        <v>753537000</v>
      </c>
      <c r="W77" s="35">
        <f t="shared" si="2"/>
        <v>440922.7618490345</v>
      </c>
      <c r="X77" s="35">
        <v>466011</v>
      </c>
      <c r="Y77" s="35">
        <v>120</v>
      </c>
      <c r="AA77" s="1">
        <v>33102</v>
      </c>
      <c r="AB77" s="1">
        <v>34144</v>
      </c>
      <c r="AC77" s="1">
        <v>7762</v>
      </c>
      <c r="AD77" s="1">
        <v>3708</v>
      </c>
      <c r="AE77" s="1">
        <v>0</v>
      </c>
      <c r="AF77" s="1">
        <v>0</v>
      </c>
      <c r="AG77" s="1">
        <v>0</v>
      </c>
      <c r="AH77" s="1">
        <v>0</v>
      </c>
      <c r="AJ77" s="37">
        <v>920000</v>
      </c>
      <c r="AK77" s="37">
        <v>1000000</v>
      </c>
      <c r="AL77" s="37">
        <v>990000</v>
      </c>
      <c r="AM77" s="37">
        <v>1100000</v>
      </c>
    </row>
    <row r="78" spans="1:39" ht="12.75">
      <c r="A78" s="19" t="s">
        <v>72</v>
      </c>
      <c r="B78" s="22">
        <v>1</v>
      </c>
      <c r="C78" s="21">
        <v>482</v>
      </c>
      <c r="D78" s="21">
        <v>3138</v>
      </c>
      <c r="E78" s="21">
        <v>0</v>
      </c>
      <c r="F78" s="21">
        <v>2950</v>
      </c>
      <c r="G78" s="21">
        <v>161</v>
      </c>
      <c r="H78" s="21">
        <v>5921</v>
      </c>
      <c r="I78" s="21">
        <v>382</v>
      </c>
      <c r="J78" s="21">
        <f t="shared" si="0"/>
        <v>13034</v>
      </c>
      <c r="L78" s="21">
        <v>4</v>
      </c>
      <c r="M78" s="21">
        <v>0</v>
      </c>
      <c r="N78" s="21">
        <v>8247</v>
      </c>
      <c r="O78" s="21">
        <v>0</v>
      </c>
      <c r="P78" s="21">
        <v>14</v>
      </c>
      <c r="Q78" s="21">
        <v>873</v>
      </c>
      <c r="R78" s="21">
        <v>92</v>
      </c>
      <c r="S78" s="21">
        <f t="shared" si="1"/>
        <v>9230</v>
      </c>
      <c r="U78" s="35">
        <v>1771</v>
      </c>
      <c r="V78" s="35">
        <v>1231980060</v>
      </c>
      <c r="W78" s="35">
        <f t="shared" si="2"/>
        <v>695640.9147374365</v>
      </c>
      <c r="X78" s="35">
        <v>735223</v>
      </c>
      <c r="Y78" s="35">
        <v>1626</v>
      </c>
      <c r="AA78" s="1">
        <v>44974</v>
      </c>
      <c r="AB78" s="1">
        <v>50990</v>
      </c>
      <c r="AC78" s="1">
        <v>58823</v>
      </c>
      <c r="AD78" s="1">
        <v>15642</v>
      </c>
      <c r="AE78" s="1">
        <v>219</v>
      </c>
      <c r="AF78" s="1">
        <v>83</v>
      </c>
      <c r="AG78" s="1">
        <v>7540</v>
      </c>
      <c r="AH78" s="1">
        <v>119</v>
      </c>
      <c r="AJ78" s="37">
        <v>920000</v>
      </c>
      <c r="AK78" s="37">
        <v>1000000</v>
      </c>
      <c r="AL78" s="37">
        <v>990000</v>
      </c>
      <c r="AM78" s="37">
        <v>1100000</v>
      </c>
    </row>
    <row r="79" spans="1:39" ht="12.75">
      <c r="A79" s="19" t="s">
        <v>18</v>
      </c>
      <c r="B79" s="22">
        <v>1</v>
      </c>
      <c r="C79" s="21">
        <v>0</v>
      </c>
      <c r="D79" s="21">
        <v>1006</v>
      </c>
      <c r="E79" s="21">
        <v>0</v>
      </c>
      <c r="F79" s="21">
        <v>430</v>
      </c>
      <c r="G79" s="21">
        <v>161</v>
      </c>
      <c r="H79" s="21">
        <v>103</v>
      </c>
      <c r="I79" s="21">
        <v>0</v>
      </c>
      <c r="J79" s="21">
        <f t="shared" si="0"/>
        <v>1700</v>
      </c>
      <c r="L79" s="21">
        <v>0</v>
      </c>
      <c r="M79" s="36">
        <v>-3</v>
      </c>
      <c r="N79" s="21">
        <v>0</v>
      </c>
      <c r="O79" s="21">
        <v>792</v>
      </c>
      <c r="P79" s="21">
        <v>0</v>
      </c>
      <c r="Q79" s="21">
        <v>-1</v>
      </c>
      <c r="R79" s="21">
        <v>0</v>
      </c>
      <c r="S79" s="21">
        <f t="shared" si="1"/>
        <v>788</v>
      </c>
      <c r="U79" s="35">
        <v>5057</v>
      </c>
      <c r="V79" s="35">
        <v>2692084206</v>
      </c>
      <c r="W79" s="35">
        <f t="shared" si="2"/>
        <v>532348.0731659087</v>
      </c>
      <c r="X79" s="35">
        <v>562639</v>
      </c>
      <c r="Y79" s="35">
        <v>3503</v>
      </c>
      <c r="AA79" s="1">
        <v>23438</v>
      </c>
      <c r="AB79" s="1">
        <v>23896</v>
      </c>
      <c r="AC79" s="1">
        <v>4133</v>
      </c>
      <c r="AD79" s="1">
        <v>2372</v>
      </c>
      <c r="AE79" s="1">
        <v>1733</v>
      </c>
      <c r="AF79" s="1">
        <v>487</v>
      </c>
      <c r="AG79" s="1">
        <v>0</v>
      </c>
      <c r="AH79" s="1">
        <v>0</v>
      </c>
      <c r="AJ79" s="37">
        <v>920000</v>
      </c>
      <c r="AK79" s="37">
        <v>1000000</v>
      </c>
      <c r="AL79" s="37">
        <v>990000</v>
      </c>
      <c r="AM79" s="37">
        <v>1100000</v>
      </c>
    </row>
    <row r="80" spans="1:39" ht="12.75">
      <c r="A80" s="19" t="s">
        <v>50</v>
      </c>
      <c r="B80" s="22">
        <v>1</v>
      </c>
      <c r="C80" s="21">
        <v>0</v>
      </c>
      <c r="D80" s="21">
        <v>2306</v>
      </c>
      <c r="E80" s="21">
        <v>0</v>
      </c>
      <c r="F80" s="21">
        <v>1464</v>
      </c>
      <c r="G80" s="21">
        <v>204</v>
      </c>
      <c r="H80" s="21">
        <v>0</v>
      </c>
      <c r="I80" s="21">
        <v>0</v>
      </c>
      <c r="J80" s="21">
        <f aca="true" t="shared" si="3" ref="J80:J95">SUM(C80:I80)</f>
        <v>3974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f aca="true" t="shared" si="4" ref="S80:S94">SUM(L80:R80)</f>
        <v>0</v>
      </c>
      <c r="U80" s="35">
        <v>1198</v>
      </c>
      <c r="V80" s="35">
        <v>750163125</v>
      </c>
      <c r="W80" s="35">
        <f t="shared" si="2"/>
        <v>626179.5701168615</v>
      </c>
      <c r="X80" s="35">
        <v>661809</v>
      </c>
      <c r="Y80" s="35">
        <v>1125</v>
      </c>
      <c r="AA80" s="1">
        <v>27911</v>
      </c>
      <c r="AB80" s="1">
        <v>26307</v>
      </c>
      <c r="AC80" s="1">
        <v>532</v>
      </c>
      <c r="AD80" s="1">
        <v>333</v>
      </c>
      <c r="AE80" s="1">
        <v>7556</v>
      </c>
      <c r="AF80" s="1">
        <v>5090</v>
      </c>
      <c r="AG80" s="1">
        <v>0</v>
      </c>
      <c r="AH80" s="1">
        <v>0</v>
      </c>
      <c r="AJ80" s="37">
        <v>920000</v>
      </c>
      <c r="AK80" s="37">
        <v>1000000</v>
      </c>
      <c r="AL80" s="37">
        <v>990000</v>
      </c>
      <c r="AM80" s="37">
        <v>1100000</v>
      </c>
    </row>
    <row r="81" spans="1:39" ht="12.75">
      <c r="A81" s="19" t="s">
        <v>34</v>
      </c>
      <c r="B81" s="22">
        <v>1</v>
      </c>
      <c r="C81" s="21">
        <v>0</v>
      </c>
      <c r="D81" s="21">
        <v>413</v>
      </c>
      <c r="E81" s="21">
        <v>0</v>
      </c>
      <c r="F81" s="21">
        <v>544</v>
      </c>
      <c r="G81" s="21">
        <v>30</v>
      </c>
      <c r="H81" s="21">
        <v>219</v>
      </c>
      <c r="I81" s="21">
        <v>172</v>
      </c>
      <c r="J81" s="21">
        <f t="shared" si="3"/>
        <v>1378</v>
      </c>
      <c r="L81" s="21">
        <v>0</v>
      </c>
      <c r="M81" s="36">
        <v>-17</v>
      </c>
      <c r="N81" s="21">
        <v>0</v>
      </c>
      <c r="O81" s="21">
        <v>0</v>
      </c>
      <c r="P81" s="21">
        <v>0</v>
      </c>
      <c r="Q81" s="21">
        <v>1</v>
      </c>
      <c r="R81" s="21">
        <v>1</v>
      </c>
      <c r="S81" s="21">
        <f t="shared" si="4"/>
        <v>-15</v>
      </c>
      <c r="U81" s="35">
        <v>929</v>
      </c>
      <c r="V81" s="35">
        <v>670582700</v>
      </c>
      <c r="W81" s="35">
        <f aca="true" t="shared" si="5" ref="W81:W94">(V81/U81)</f>
        <v>721832.8310010764</v>
      </c>
      <c r="X81" s="35">
        <v>762905</v>
      </c>
      <c r="Y81" s="35">
        <v>906</v>
      </c>
      <c r="AA81" s="1">
        <v>8385</v>
      </c>
      <c r="AB81" s="1">
        <v>9750</v>
      </c>
      <c r="AC81" s="1">
        <v>2186</v>
      </c>
      <c r="AD81" s="1">
        <v>495</v>
      </c>
      <c r="AE81" s="1">
        <v>540</v>
      </c>
      <c r="AF81" s="1">
        <v>466</v>
      </c>
      <c r="AG81" s="1">
        <v>0</v>
      </c>
      <c r="AH81" s="1">
        <v>1</v>
      </c>
      <c r="AJ81" s="37">
        <v>920000</v>
      </c>
      <c r="AK81" s="37">
        <v>1000000</v>
      </c>
      <c r="AL81" s="37">
        <v>990000</v>
      </c>
      <c r="AM81" s="37">
        <v>1100000</v>
      </c>
    </row>
    <row r="82" spans="1:39" ht="12.75">
      <c r="A82" s="19" t="s">
        <v>51</v>
      </c>
      <c r="B82" s="22">
        <v>1</v>
      </c>
      <c r="C82" s="21">
        <v>0</v>
      </c>
      <c r="D82" s="21">
        <v>605</v>
      </c>
      <c r="E82" s="21">
        <v>0</v>
      </c>
      <c r="F82" s="21">
        <v>580</v>
      </c>
      <c r="G82" s="21">
        <v>195</v>
      </c>
      <c r="H82" s="21">
        <v>0</v>
      </c>
      <c r="I82" s="21">
        <v>0</v>
      </c>
      <c r="J82" s="21">
        <f t="shared" si="3"/>
        <v>1380</v>
      </c>
      <c r="L82" s="21">
        <v>0</v>
      </c>
      <c r="M82" s="21">
        <v>0</v>
      </c>
      <c r="N82" s="21">
        <v>0</v>
      </c>
      <c r="O82" s="21">
        <v>1</v>
      </c>
      <c r="P82" s="21">
        <v>0</v>
      </c>
      <c r="Q82" s="21">
        <v>0</v>
      </c>
      <c r="R82" s="21">
        <v>0</v>
      </c>
      <c r="S82" s="21">
        <f t="shared" si="4"/>
        <v>1</v>
      </c>
      <c r="U82" s="35">
        <v>1940</v>
      </c>
      <c r="V82" s="35">
        <v>1156496935</v>
      </c>
      <c r="W82" s="35">
        <f t="shared" si="5"/>
        <v>596132.4407216494</v>
      </c>
      <c r="X82" s="35">
        <v>630052</v>
      </c>
      <c r="Y82" s="35">
        <v>1764</v>
      </c>
      <c r="AA82" s="1">
        <v>21834</v>
      </c>
      <c r="AB82" s="1">
        <v>22269</v>
      </c>
      <c r="AC82" s="1">
        <v>0</v>
      </c>
      <c r="AD82" s="1">
        <v>0</v>
      </c>
      <c r="AE82" s="1">
        <v>10334</v>
      </c>
      <c r="AF82" s="1">
        <v>4001</v>
      </c>
      <c r="AG82" s="1">
        <v>0</v>
      </c>
      <c r="AH82" s="1">
        <v>0</v>
      </c>
      <c r="AJ82" s="37">
        <v>920000</v>
      </c>
      <c r="AK82" s="37">
        <v>1000000</v>
      </c>
      <c r="AL82" s="37">
        <v>990000</v>
      </c>
      <c r="AM82" s="37">
        <v>1100000</v>
      </c>
    </row>
    <row r="83" spans="1:39" ht="12.75">
      <c r="A83" s="19" t="s">
        <v>65</v>
      </c>
      <c r="B83" s="22">
        <v>1</v>
      </c>
      <c r="C83" s="21">
        <v>0</v>
      </c>
      <c r="D83" s="21">
        <v>2512</v>
      </c>
      <c r="E83" s="21">
        <v>0</v>
      </c>
      <c r="F83" s="21">
        <v>3313</v>
      </c>
      <c r="G83" s="21">
        <v>83</v>
      </c>
      <c r="H83" s="21">
        <v>917</v>
      </c>
      <c r="I83" s="21">
        <v>24</v>
      </c>
      <c r="J83" s="21">
        <f t="shared" si="3"/>
        <v>6849</v>
      </c>
      <c r="L83" s="21">
        <v>0</v>
      </c>
      <c r="M83" s="36">
        <v>-2</v>
      </c>
      <c r="N83" s="21">
        <v>0</v>
      </c>
      <c r="O83" s="21">
        <v>3721</v>
      </c>
      <c r="P83" s="21">
        <v>24</v>
      </c>
      <c r="Q83" s="21">
        <v>-1</v>
      </c>
      <c r="R83" s="21">
        <v>0</v>
      </c>
      <c r="S83" s="21">
        <f t="shared" si="4"/>
        <v>3742</v>
      </c>
      <c r="U83" s="35">
        <v>1141</v>
      </c>
      <c r="V83" s="35">
        <v>913641750</v>
      </c>
      <c r="W83" s="35">
        <f t="shared" si="5"/>
        <v>800737.7300613497</v>
      </c>
      <c r="X83" s="35">
        <v>846300</v>
      </c>
      <c r="Y83" s="35">
        <v>340</v>
      </c>
      <c r="AA83" s="1">
        <v>42326</v>
      </c>
      <c r="AB83" s="1">
        <v>41539</v>
      </c>
      <c r="AC83" s="1">
        <v>54600</v>
      </c>
      <c r="AD83" s="1">
        <v>17295</v>
      </c>
      <c r="AE83" s="1">
        <v>1519</v>
      </c>
      <c r="AF83" s="1">
        <v>36</v>
      </c>
      <c r="AG83" s="1">
        <v>79</v>
      </c>
      <c r="AH83" s="1">
        <v>0</v>
      </c>
      <c r="AJ83" s="37">
        <v>920000</v>
      </c>
      <c r="AK83" s="37">
        <v>1000000</v>
      </c>
      <c r="AL83" s="37">
        <v>990000</v>
      </c>
      <c r="AM83" s="37">
        <v>1100000</v>
      </c>
    </row>
    <row r="84" spans="1:39" ht="12.75">
      <c r="A84" s="19" t="s">
        <v>66</v>
      </c>
      <c r="B84" s="22">
        <v>1</v>
      </c>
      <c r="C84" s="21">
        <v>0</v>
      </c>
      <c r="D84" s="21">
        <v>2450</v>
      </c>
      <c r="E84" s="21">
        <v>386</v>
      </c>
      <c r="F84" s="21">
        <v>3445</v>
      </c>
      <c r="G84" s="21">
        <v>158</v>
      </c>
      <c r="H84" s="21">
        <v>5792</v>
      </c>
      <c r="I84" s="21">
        <v>724</v>
      </c>
      <c r="J84" s="21">
        <f t="shared" si="3"/>
        <v>12955</v>
      </c>
      <c r="L84" s="21">
        <v>0</v>
      </c>
      <c r="M84" s="21">
        <v>281</v>
      </c>
      <c r="N84" s="21">
        <v>953</v>
      </c>
      <c r="O84" s="21">
        <v>4408</v>
      </c>
      <c r="P84" s="21">
        <v>0</v>
      </c>
      <c r="Q84" s="21">
        <v>0</v>
      </c>
      <c r="R84" s="21">
        <v>0</v>
      </c>
      <c r="S84" s="21">
        <f t="shared" si="4"/>
        <v>5642</v>
      </c>
      <c r="U84" s="35">
        <v>4500</v>
      </c>
      <c r="V84" s="35">
        <v>3150000000</v>
      </c>
      <c r="W84" s="35">
        <f t="shared" si="5"/>
        <v>700000</v>
      </c>
      <c r="X84" s="35">
        <v>739830</v>
      </c>
      <c r="Y84" s="35">
        <v>4513</v>
      </c>
      <c r="AA84" s="1">
        <v>51045</v>
      </c>
      <c r="AB84" s="1">
        <v>51792</v>
      </c>
      <c r="AC84" s="1">
        <v>65641</v>
      </c>
      <c r="AD84" s="1">
        <v>18281</v>
      </c>
      <c r="AE84" s="1">
        <v>97</v>
      </c>
      <c r="AF84" s="1">
        <v>97</v>
      </c>
      <c r="AG84" s="1">
        <v>0</v>
      </c>
      <c r="AH84" s="1">
        <v>-1</v>
      </c>
      <c r="AJ84" s="37">
        <v>920000</v>
      </c>
      <c r="AK84" s="37">
        <v>1000000</v>
      </c>
      <c r="AL84" s="37">
        <v>990000</v>
      </c>
      <c r="AM84" s="37">
        <v>1100000</v>
      </c>
    </row>
    <row r="85" spans="1:39" ht="12.75">
      <c r="A85" s="19" t="s">
        <v>27</v>
      </c>
      <c r="B85" s="22">
        <v>1</v>
      </c>
      <c r="C85" s="21">
        <v>0</v>
      </c>
      <c r="D85" s="21">
        <v>1772</v>
      </c>
      <c r="E85" s="21">
        <v>0</v>
      </c>
      <c r="F85" s="21">
        <v>632</v>
      </c>
      <c r="G85" s="21">
        <v>417</v>
      </c>
      <c r="H85" s="21">
        <v>113</v>
      </c>
      <c r="I85" s="21">
        <v>237</v>
      </c>
      <c r="J85" s="21">
        <f t="shared" si="3"/>
        <v>3171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21">
        <v>0</v>
      </c>
      <c r="S85" s="21">
        <f t="shared" si="4"/>
        <v>0</v>
      </c>
      <c r="U85" s="35">
        <v>0</v>
      </c>
      <c r="V85" s="35">
        <v>0</v>
      </c>
      <c r="W85" s="35"/>
      <c r="X85" s="35">
        <v>0</v>
      </c>
      <c r="Y85" s="35"/>
      <c r="AA85" s="1">
        <v>13397</v>
      </c>
      <c r="AB85" s="1">
        <v>13720</v>
      </c>
      <c r="AC85" s="1">
        <v>3814</v>
      </c>
      <c r="AD85" s="1">
        <v>1887</v>
      </c>
      <c r="AE85" s="1">
        <v>0</v>
      </c>
      <c r="AF85" s="1">
        <v>0</v>
      </c>
      <c r="AG85" s="1">
        <v>0</v>
      </c>
      <c r="AH85" s="1">
        <v>0</v>
      </c>
      <c r="AJ85" s="37">
        <v>920000</v>
      </c>
      <c r="AK85" s="37">
        <v>1000000</v>
      </c>
      <c r="AL85" s="37">
        <v>990000</v>
      </c>
      <c r="AM85" s="37">
        <v>1100000</v>
      </c>
    </row>
    <row r="86" spans="1:39" ht="12.75">
      <c r="A86" s="19" t="s">
        <v>38</v>
      </c>
      <c r="B86" s="22">
        <v>1</v>
      </c>
      <c r="C86" s="21">
        <v>0</v>
      </c>
      <c r="D86" s="21">
        <v>27</v>
      </c>
      <c r="E86" s="21">
        <v>0</v>
      </c>
      <c r="F86" s="21">
        <v>3401</v>
      </c>
      <c r="G86" s="21">
        <v>76</v>
      </c>
      <c r="H86" s="21">
        <v>0</v>
      </c>
      <c r="I86" s="21">
        <v>0</v>
      </c>
      <c r="J86" s="21">
        <f t="shared" si="3"/>
        <v>3504</v>
      </c>
      <c r="L86" s="21">
        <v>0</v>
      </c>
      <c r="M86" s="21">
        <v>0</v>
      </c>
      <c r="N86" s="21">
        <v>0</v>
      </c>
      <c r="O86" s="21">
        <v>36</v>
      </c>
      <c r="P86" s="21">
        <v>0</v>
      </c>
      <c r="Q86" s="21">
        <v>0</v>
      </c>
      <c r="R86" s="21">
        <v>0</v>
      </c>
      <c r="S86" s="21">
        <f t="shared" si="4"/>
        <v>36</v>
      </c>
      <c r="U86" s="35">
        <v>1720</v>
      </c>
      <c r="V86" s="35">
        <v>1365680000</v>
      </c>
      <c r="W86" s="35">
        <f t="shared" si="5"/>
        <v>794000</v>
      </c>
      <c r="X86" s="35">
        <v>839179</v>
      </c>
      <c r="Y86" s="35"/>
      <c r="AA86" s="1">
        <v>15339</v>
      </c>
      <c r="AB86" s="1">
        <v>9007</v>
      </c>
      <c r="AC86" s="1">
        <v>18056</v>
      </c>
      <c r="AD86" s="1">
        <v>3571</v>
      </c>
      <c r="AE86" s="1">
        <v>2042</v>
      </c>
      <c r="AF86" s="1">
        <v>65</v>
      </c>
      <c r="AG86" s="1">
        <v>1508</v>
      </c>
      <c r="AH86" s="1">
        <v>0</v>
      </c>
      <c r="AJ86" s="37">
        <v>920000</v>
      </c>
      <c r="AK86" s="37">
        <v>1000000</v>
      </c>
      <c r="AL86" s="37">
        <v>990000</v>
      </c>
      <c r="AM86" s="37">
        <v>1100000</v>
      </c>
    </row>
    <row r="87" spans="1:39" ht="12.75">
      <c r="A87" s="19" t="s">
        <v>52</v>
      </c>
      <c r="B87" s="22">
        <v>1</v>
      </c>
      <c r="C87" s="21">
        <v>1</v>
      </c>
      <c r="D87" s="21">
        <v>0</v>
      </c>
      <c r="E87" s="21">
        <v>0</v>
      </c>
      <c r="F87" s="21">
        <v>556</v>
      </c>
      <c r="G87" s="21">
        <v>0</v>
      </c>
      <c r="H87" s="21">
        <v>0</v>
      </c>
      <c r="I87" s="21">
        <v>0</v>
      </c>
      <c r="J87" s="21">
        <f t="shared" si="3"/>
        <v>557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f t="shared" si="4"/>
        <v>0</v>
      </c>
      <c r="U87" s="35">
        <v>0</v>
      </c>
      <c r="V87" s="35">
        <v>0</v>
      </c>
      <c r="W87" s="35"/>
      <c r="X87" s="35">
        <v>0</v>
      </c>
      <c r="Y87" s="35"/>
      <c r="AA87" s="1">
        <v>12132</v>
      </c>
      <c r="AB87" s="1">
        <v>11262</v>
      </c>
      <c r="AC87" s="1">
        <v>788</v>
      </c>
      <c r="AD87" s="1">
        <v>254</v>
      </c>
      <c r="AE87" s="1">
        <v>469</v>
      </c>
      <c r="AF87" s="1">
        <v>684</v>
      </c>
      <c r="AG87" s="1">
        <v>0</v>
      </c>
      <c r="AH87" s="1">
        <v>0</v>
      </c>
      <c r="AJ87" s="37">
        <v>920000</v>
      </c>
      <c r="AK87" s="37">
        <v>1000000</v>
      </c>
      <c r="AL87" s="37">
        <v>990000</v>
      </c>
      <c r="AM87" s="37">
        <v>1100000</v>
      </c>
    </row>
    <row r="88" spans="1:39" ht="12.75">
      <c r="A88" s="19" t="s">
        <v>39</v>
      </c>
      <c r="B88" s="22">
        <v>1</v>
      </c>
      <c r="C88" s="21">
        <v>0</v>
      </c>
      <c r="D88" s="21">
        <v>148</v>
      </c>
      <c r="E88" s="21">
        <v>0</v>
      </c>
      <c r="F88" s="21">
        <v>2119</v>
      </c>
      <c r="G88" s="21">
        <v>24</v>
      </c>
      <c r="H88" s="21">
        <v>0</v>
      </c>
      <c r="I88" s="21">
        <v>0</v>
      </c>
      <c r="J88" s="21">
        <f t="shared" si="3"/>
        <v>2291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  <c r="Q88" s="21">
        <v>0</v>
      </c>
      <c r="R88" s="21">
        <v>0</v>
      </c>
      <c r="S88" s="21">
        <f t="shared" si="4"/>
        <v>0</v>
      </c>
      <c r="U88" s="35">
        <v>2981</v>
      </c>
      <c r="V88" s="35">
        <v>2349698310</v>
      </c>
      <c r="W88" s="35">
        <f t="shared" si="5"/>
        <v>788224.8607849715</v>
      </c>
      <c r="X88" s="35">
        <v>833075</v>
      </c>
      <c r="Y88" s="35">
        <v>2713</v>
      </c>
      <c r="AA88" s="1">
        <v>7064</v>
      </c>
      <c r="AB88" s="1">
        <v>5194</v>
      </c>
      <c r="AC88" s="1">
        <v>15052</v>
      </c>
      <c r="AD88" s="1">
        <v>6630</v>
      </c>
      <c r="AE88" s="1">
        <v>139</v>
      </c>
      <c r="AF88" s="1">
        <v>6</v>
      </c>
      <c r="AG88" s="1">
        <v>10</v>
      </c>
      <c r="AH88" s="1">
        <v>0</v>
      </c>
      <c r="AJ88" s="37">
        <v>920000</v>
      </c>
      <c r="AK88" s="37">
        <v>1000000</v>
      </c>
      <c r="AL88" s="37">
        <v>990000</v>
      </c>
      <c r="AM88" s="37">
        <v>1100000</v>
      </c>
    </row>
    <row r="89" spans="1:39" ht="12.75">
      <c r="A89" s="19" t="s">
        <v>85</v>
      </c>
      <c r="B89" s="22">
        <v>1</v>
      </c>
      <c r="C89" s="21">
        <v>0</v>
      </c>
      <c r="D89" s="21">
        <v>0</v>
      </c>
      <c r="E89" s="21">
        <v>0</v>
      </c>
      <c r="F89" s="21">
        <v>295</v>
      </c>
      <c r="G89" s="21">
        <v>73</v>
      </c>
      <c r="H89" s="21">
        <v>0</v>
      </c>
      <c r="I89" s="21">
        <v>0</v>
      </c>
      <c r="J89" s="21">
        <f t="shared" si="3"/>
        <v>368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1">
        <v>0</v>
      </c>
      <c r="R89" s="21">
        <v>0</v>
      </c>
      <c r="S89" s="21">
        <f t="shared" si="4"/>
        <v>0</v>
      </c>
      <c r="U89" s="35">
        <v>0</v>
      </c>
      <c r="V89" s="35">
        <v>0</v>
      </c>
      <c r="W89" s="35"/>
      <c r="X89" s="35">
        <v>0</v>
      </c>
      <c r="Y89" s="35"/>
      <c r="AA89" s="1">
        <v>2416</v>
      </c>
      <c r="AB89" s="1">
        <v>1512</v>
      </c>
      <c r="AC89" s="1">
        <v>8306</v>
      </c>
      <c r="AD89" s="1">
        <v>747</v>
      </c>
      <c r="AE89" s="1">
        <v>44</v>
      </c>
      <c r="AF89" s="1">
        <v>0</v>
      </c>
      <c r="AG89" s="1">
        <v>5903</v>
      </c>
      <c r="AH89" s="1">
        <v>0</v>
      </c>
      <c r="AJ89" s="37">
        <v>920000</v>
      </c>
      <c r="AK89" s="37">
        <v>1000000</v>
      </c>
      <c r="AL89" s="37">
        <v>990000</v>
      </c>
      <c r="AM89" s="37">
        <v>1100000</v>
      </c>
    </row>
    <row r="90" spans="1:39" ht="12.75">
      <c r="A90" s="19" t="s">
        <v>67</v>
      </c>
      <c r="B90" s="22">
        <v>1</v>
      </c>
      <c r="C90" s="21">
        <v>0</v>
      </c>
      <c r="D90" s="21">
        <v>122</v>
      </c>
      <c r="E90" s="21">
        <v>70</v>
      </c>
      <c r="F90" s="21">
        <v>11575</v>
      </c>
      <c r="G90" s="21">
        <v>223</v>
      </c>
      <c r="H90" s="21">
        <v>1422</v>
      </c>
      <c r="I90" s="21">
        <v>2246</v>
      </c>
      <c r="J90" s="21">
        <f t="shared" si="3"/>
        <v>15658</v>
      </c>
      <c r="L90" s="21">
        <v>0</v>
      </c>
      <c r="M90" s="21">
        <v>0</v>
      </c>
      <c r="N90" s="21">
        <v>0</v>
      </c>
      <c r="O90" s="21">
        <v>257</v>
      </c>
      <c r="P90" s="21">
        <v>76</v>
      </c>
      <c r="Q90" s="21">
        <v>23</v>
      </c>
      <c r="R90" s="21">
        <v>32</v>
      </c>
      <c r="S90" s="21">
        <f t="shared" si="4"/>
        <v>388</v>
      </c>
      <c r="U90" s="35">
        <v>9230</v>
      </c>
      <c r="V90" s="35">
        <v>4873128890</v>
      </c>
      <c r="W90" s="35">
        <f t="shared" si="5"/>
        <v>527966.2936078006</v>
      </c>
      <c r="X90" s="35">
        <v>558008</v>
      </c>
      <c r="Y90" s="35"/>
      <c r="AA90" s="1">
        <v>64212</v>
      </c>
      <c r="AB90" s="1">
        <v>59096</v>
      </c>
      <c r="AC90" s="1">
        <v>44532</v>
      </c>
      <c r="AD90" s="1">
        <v>20971</v>
      </c>
      <c r="AE90" s="1">
        <v>1930</v>
      </c>
      <c r="AF90" s="1">
        <v>669</v>
      </c>
      <c r="AG90" s="1">
        <v>1581</v>
      </c>
      <c r="AH90" s="1">
        <v>599</v>
      </c>
      <c r="AJ90" s="37">
        <v>920000</v>
      </c>
      <c r="AK90" s="37">
        <v>1000000</v>
      </c>
      <c r="AL90" s="37">
        <v>990000</v>
      </c>
      <c r="AM90" s="37">
        <v>1100000</v>
      </c>
    </row>
    <row r="91" spans="1:39" ht="12.75">
      <c r="A91" s="19" t="s">
        <v>28</v>
      </c>
      <c r="B91" s="22">
        <v>1</v>
      </c>
      <c r="C91" s="21">
        <v>0</v>
      </c>
      <c r="D91" s="21">
        <v>2079</v>
      </c>
      <c r="E91" s="21">
        <v>0</v>
      </c>
      <c r="F91" s="21">
        <v>2078</v>
      </c>
      <c r="G91" s="21">
        <v>117</v>
      </c>
      <c r="H91" s="21">
        <v>0</v>
      </c>
      <c r="I91" s="21">
        <v>88</v>
      </c>
      <c r="J91" s="21">
        <f t="shared" si="3"/>
        <v>4362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21">
        <f t="shared" si="4"/>
        <v>0</v>
      </c>
      <c r="U91" s="35">
        <v>0</v>
      </c>
      <c r="V91" s="35">
        <v>0</v>
      </c>
      <c r="W91" s="35"/>
      <c r="X91" s="35">
        <v>0</v>
      </c>
      <c r="Y91" s="35"/>
      <c r="AA91" s="1">
        <v>30957</v>
      </c>
      <c r="AB91" s="1">
        <v>29380</v>
      </c>
      <c r="AC91" s="1">
        <v>7383</v>
      </c>
      <c r="AD91" s="1">
        <v>2654</v>
      </c>
      <c r="AE91" s="1">
        <v>2115</v>
      </c>
      <c r="AF91" s="1">
        <v>444</v>
      </c>
      <c r="AG91" s="1">
        <v>0</v>
      </c>
      <c r="AH91" s="1">
        <v>0</v>
      </c>
      <c r="AJ91" s="37">
        <v>920000</v>
      </c>
      <c r="AK91" s="37">
        <v>1000000</v>
      </c>
      <c r="AL91" s="37">
        <v>990000</v>
      </c>
      <c r="AM91" s="37">
        <v>1100000</v>
      </c>
    </row>
    <row r="92" spans="1:39" ht="12.75">
      <c r="A92" s="19" t="s">
        <v>12</v>
      </c>
      <c r="B92" s="20">
        <v>4</v>
      </c>
      <c r="C92" s="21">
        <v>0</v>
      </c>
      <c r="D92" s="21">
        <v>0</v>
      </c>
      <c r="E92" s="21">
        <v>0</v>
      </c>
      <c r="F92" s="21">
        <v>152</v>
      </c>
      <c r="G92" s="21">
        <v>25</v>
      </c>
      <c r="H92" s="21">
        <v>81</v>
      </c>
      <c r="I92" s="21">
        <v>0</v>
      </c>
      <c r="J92" s="21">
        <f t="shared" si="3"/>
        <v>258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1">
        <v>0</v>
      </c>
      <c r="R92" s="21">
        <v>0</v>
      </c>
      <c r="S92" s="21">
        <f t="shared" si="4"/>
        <v>0</v>
      </c>
      <c r="U92" s="35">
        <v>0</v>
      </c>
      <c r="V92" s="35">
        <v>0</v>
      </c>
      <c r="W92" s="35"/>
      <c r="X92" s="35">
        <v>0</v>
      </c>
      <c r="Y92" s="35"/>
      <c r="AA92" s="1">
        <v>1607</v>
      </c>
      <c r="AB92" s="1">
        <v>1641</v>
      </c>
      <c r="AC92" s="1">
        <v>4507</v>
      </c>
      <c r="AD92" s="1">
        <v>905</v>
      </c>
      <c r="AE92" s="1">
        <v>0</v>
      </c>
      <c r="AF92" s="1">
        <v>0</v>
      </c>
      <c r="AG92" s="1">
        <v>0</v>
      </c>
      <c r="AH92" s="1">
        <v>0</v>
      </c>
      <c r="AJ92" s="37">
        <v>1000000</v>
      </c>
      <c r="AK92" s="37">
        <v>1300000</v>
      </c>
      <c r="AL92" s="37">
        <v>2800000</v>
      </c>
      <c r="AM92" s="37">
        <v>3000000</v>
      </c>
    </row>
    <row r="93" spans="1:39" ht="12.75">
      <c r="A93" s="19" t="s">
        <v>11</v>
      </c>
      <c r="B93" s="20">
        <v>4</v>
      </c>
      <c r="C93" s="21">
        <v>0</v>
      </c>
      <c r="D93" s="21">
        <v>61</v>
      </c>
      <c r="E93" s="21">
        <v>0</v>
      </c>
      <c r="F93" s="21">
        <v>213</v>
      </c>
      <c r="G93" s="21">
        <v>22</v>
      </c>
      <c r="H93" s="21">
        <v>91</v>
      </c>
      <c r="I93" s="21">
        <v>0</v>
      </c>
      <c r="J93" s="21">
        <f t="shared" si="3"/>
        <v>387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21">
        <f t="shared" si="4"/>
        <v>0</v>
      </c>
      <c r="U93" s="35">
        <v>0</v>
      </c>
      <c r="V93" s="35">
        <v>0</v>
      </c>
      <c r="W93" s="35"/>
      <c r="X93" s="35">
        <v>0</v>
      </c>
      <c r="Y93" s="35"/>
      <c r="AA93" s="1">
        <v>3060</v>
      </c>
      <c r="AB93" s="1">
        <v>2721</v>
      </c>
      <c r="AC93" s="1">
        <v>9394</v>
      </c>
      <c r="AD93" s="1">
        <v>1602</v>
      </c>
      <c r="AE93" s="1">
        <v>0</v>
      </c>
      <c r="AF93" s="1">
        <v>0</v>
      </c>
      <c r="AG93" s="1">
        <v>0</v>
      </c>
      <c r="AH93" s="1">
        <v>0</v>
      </c>
      <c r="AJ93" s="37">
        <v>1000000</v>
      </c>
      <c r="AK93" s="37">
        <v>1300000</v>
      </c>
      <c r="AL93" s="37">
        <v>2800000</v>
      </c>
      <c r="AM93" s="37">
        <v>3000000</v>
      </c>
    </row>
    <row r="94" spans="1:39" ht="12.75">
      <c r="A94" s="19" t="s">
        <v>29</v>
      </c>
      <c r="B94" s="22">
        <v>1</v>
      </c>
      <c r="C94" s="21">
        <v>0</v>
      </c>
      <c r="D94" s="21">
        <v>0</v>
      </c>
      <c r="E94" s="21">
        <v>0</v>
      </c>
      <c r="F94" s="21">
        <v>2349</v>
      </c>
      <c r="G94" s="21">
        <v>24</v>
      </c>
      <c r="H94" s="21">
        <v>42</v>
      </c>
      <c r="I94" s="21">
        <v>0</v>
      </c>
      <c r="J94" s="21">
        <f t="shared" si="3"/>
        <v>2415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f t="shared" si="4"/>
        <v>0</v>
      </c>
      <c r="U94" s="35">
        <v>2982</v>
      </c>
      <c r="V94" s="35">
        <v>1506230000</v>
      </c>
      <c r="W94" s="35">
        <f t="shared" si="5"/>
        <v>505107.31052984577</v>
      </c>
      <c r="X94" s="35">
        <v>533848</v>
      </c>
      <c r="Y94" s="35">
        <v>1090</v>
      </c>
      <c r="AA94" s="1">
        <v>33189</v>
      </c>
      <c r="AB94" s="1">
        <v>30772</v>
      </c>
      <c r="AC94" s="1">
        <v>3500</v>
      </c>
      <c r="AD94" s="1">
        <v>2052</v>
      </c>
      <c r="AE94" s="1">
        <v>6852</v>
      </c>
      <c r="AF94" s="1">
        <v>3466</v>
      </c>
      <c r="AG94" s="1">
        <v>766</v>
      </c>
      <c r="AH94" s="1">
        <v>312</v>
      </c>
      <c r="AJ94" s="37">
        <v>920000</v>
      </c>
      <c r="AK94" s="37">
        <v>1000000</v>
      </c>
      <c r="AL94" s="37">
        <v>990000</v>
      </c>
      <c r="AM94" s="37">
        <v>1100000</v>
      </c>
    </row>
    <row r="95" spans="1:25" ht="12.75" thickBot="1">
      <c r="A95" s="26" t="s">
        <v>95</v>
      </c>
      <c r="B95" s="27"/>
      <c r="C95" s="28">
        <v>4496</v>
      </c>
      <c r="D95" s="28">
        <v>85283</v>
      </c>
      <c r="E95" s="28">
        <v>2782</v>
      </c>
      <c r="F95" s="28">
        <v>274826</v>
      </c>
      <c r="G95" s="28">
        <v>20037</v>
      </c>
      <c r="H95" s="28">
        <v>70711</v>
      </c>
      <c r="I95" s="28">
        <v>19144</v>
      </c>
      <c r="J95" s="28">
        <f t="shared" si="3"/>
        <v>477279</v>
      </c>
      <c r="L95" s="21">
        <v>4277</v>
      </c>
      <c r="M95" s="33">
        <v>6506</v>
      </c>
      <c r="N95" s="33">
        <v>11800</v>
      </c>
      <c r="O95" s="33">
        <v>108004</v>
      </c>
      <c r="P95" s="33">
        <v>2358</v>
      </c>
      <c r="Q95" s="33">
        <v>4931</v>
      </c>
      <c r="R95" s="33">
        <v>510</v>
      </c>
      <c r="S95" s="33">
        <f>SUM(L95:R95)</f>
        <v>138386</v>
      </c>
      <c r="U95" s="30">
        <f>SUM(U15:U94)</f>
        <v>189563</v>
      </c>
      <c r="V95" s="30">
        <f>SUM(V15:V94)</f>
        <v>141538405431</v>
      </c>
      <c r="W95" s="30">
        <f>SUM(W15:W94)</f>
        <v>39019314.75492057</v>
      </c>
      <c r="X95" s="30">
        <f>SUM(X15:X94)</f>
        <v>41239516</v>
      </c>
      <c r="Y95" s="30">
        <f>SUM(Y15:Y94)</f>
        <v>106025</v>
      </c>
    </row>
    <row r="96" spans="10:18" ht="12">
      <c r="J96" s="29"/>
      <c r="R96" s="30"/>
    </row>
    <row r="97" spans="10:18" ht="12">
      <c r="J97" s="31"/>
      <c r="R97" s="30"/>
    </row>
    <row r="101" spans="12:17" ht="12">
      <c r="L101" s="32"/>
      <c r="M101" s="32"/>
      <c r="N101" s="32"/>
      <c r="O101" s="32"/>
      <c r="P101" s="32"/>
      <c r="Q101" s="32"/>
    </row>
  </sheetData>
  <sheetProtection/>
  <autoFilter ref="A14:AM95"/>
  <mergeCells count="14">
    <mergeCell ref="AE11:AH11"/>
    <mergeCell ref="AA10:AH10"/>
    <mergeCell ref="AJ10:AM10"/>
    <mergeCell ref="AJ11:AM11"/>
    <mergeCell ref="AJ12:AK12"/>
    <mergeCell ref="AL12:AM12"/>
    <mergeCell ref="C11:J11"/>
    <mergeCell ref="L11:S11"/>
    <mergeCell ref="U11:Y11"/>
    <mergeCell ref="AA12:AB12"/>
    <mergeCell ref="AC12:AD12"/>
    <mergeCell ref="AE12:AF12"/>
    <mergeCell ref="AG12:AH12"/>
    <mergeCell ref="AA11:AD11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DNP</dc:creator>
  <cp:keywords/>
  <dc:description/>
  <cp:lastModifiedBy>DReyes</cp:lastModifiedBy>
  <cp:lastPrinted>2008-04-25T00:23:03Z</cp:lastPrinted>
  <dcterms:created xsi:type="dcterms:W3CDTF">2007-01-26T14:34:37Z</dcterms:created>
  <dcterms:modified xsi:type="dcterms:W3CDTF">2008-05-21T15:08:27Z</dcterms:modified>
  <cp:category/>
  <cp:version/>
  <cp:contentType/>
  <cp:contentStatus/>
</cp:coreProperties>
</file>